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SA\Documents\Projects\ROE Studies\MPG Projects\11880 - KU&amp;LG&amp;E - Electric -\Workpapers\MPG Confidential WPs\"/>
    </mc:Choice>
  </mc:AlternateContent>
  <xr:revisionPtr revIDLastSave="0" documentId="8_{67E9C10B-ABDC-4E71-BFCE-115444BF906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 BCFF" sheetId="1" r:id="rId1"/>
    <sheet name="Table BCFF 30yr" sheetId="2" r:id="rId2"/>
    <sheet name="Table Long-Range Estimates " sheetId="3" r:id="rId3"/>
    <sheet name="Table Consensus Forecasts" sheetId="4" r:id="rId4"/>
  </sheets>
  <externalReferences>
    <externalReference r:id="rId5"/>
    <externalReference r:id="rId6"/>
    <externalReference r:id="rId7"/>
    <externalReference r:id="rId8"/>
  </externalReferences>
  <definedNames>
    <definedName name="_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xlnm._FilterDatabase" localSheetId="3" hidden="1">'Table Consensus Forecasts'!$B$5:$Z$182</definedName>
    <definedName name="_xlnm._FilterDatabase" localSheetId="2" hidden="1">'Table Long-Range Estimates '!$A$7:$X$50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" hidden="1">{"Print_Detail",#N/A,FALSE,"Redemption_Maturity Extract"}</definedName>
    <definedName name="AvgStockPrice">'[1]Stock Prices (WP)'!$F$2:$IU$2</definedName>
    <definedName name="CIQWBGuid" hidden="1">"d5478d2e-4960-4aa9-b51f-b57792b0e820"</definedName>
    <definedName name="CIQWBInfo" hidden="1">"{ ""CIQVersion"":""9.45.614.5792"" }"</definedName>
    <definedName name="clean_spreads">#REF!</definedName>
    <definedName name="CommercialExAIGMetrics">[2]Appendix!#REF!</definedName>
    <definedName name="CompanyList">OFFSET('[1]Company List'!$A$9:$B$9,0,0,'[1]Company List'!$A$2,2)</definedName>
    <definedName name="CR">#REF!</definedName>
    <definedName name="dd" hidden="1">{"Print_Detail",#N/A,FALSE,"Redemption_Maturity Extract"}</definedName>
    <definedName name="ddd" hidden="1">{"Full",#N/A,FALSE,"Sec MTN B Summary"}</definedName>
    <definedName name="dddd" hidden="1">{"RedPrem_InitRed View",#N/A,FALSE,"Sec MTN B Summary"}</definedName>
    <definedName name="dddddd" hidden="1">{"Pivot1",#N/A,FALSE,"Redemption_Maturity Extract"}</definedName>
    <definedName name="dddddddd" hidden="1">{"Pivot2",#N/A,FALSE,"Redemption_Maturity Extract"}</definedName>
    <definedName name="EV__LASTREFTIME__" hidden="1">39198.5712152778</definedName>
    <definedName name="Fig3_HTML_Control" hidden="1">{"'Sheet1'!$A$1:$O$40"}</definedName>
    <definedName name="Fig3_jhlkqFL" hidden="1">{"'Sheet1'!$A$1:$O$40"}</definedName>
    <definedName name="Fig3_Key1" hidden="1">#REF!</definedName>
    <definedName name="Fig3_Key2" hidden="1">#REF!</definedName>
    <definedName name="Fig3_Regression_Out" hidden="1">#REF!</definedName>
    <definedName name="Fig3_Regression_X" hidden="1">#REF!</definedName>
    <definedName name="Fig3_Regression_Y" hidden="1">#REF!</definedName>
    <definedName name="Fig3_Sort" hidden="1">#REF!</definedName>
    <definedName name="Fig3_xxx" hidden="1">{"'Sheet1'!$A$1:$O$40"}</definedName>
    <definedName name="Fig3_zzz" hidden="1">{"'Sheet1'!$A$1:$O$40"}</definedName>
    <definedName name="GDP_HTML_Control" hidden="1">{"'Sheet1'!$A$1:$O$40"}</definedName>
    <definedName name="GDP_jhlkqFL" hidden="1">{"'Sheet1'!$A$1:$O$40"}</definedName>
    <definedName name="GDP_Key1" hidden="1">#REF!</definedName>
    <definedName name="GDP_Key2" hidden="1">#REF!</definedName>
    <definedName name="GDP_Regression_Out" hidden="1">#REF!</definedName>
    <definedName name="GDP_Regression_X" hidden="1">#REF!</definedName>
    <definedName name="GDP_Regression_Y" hidden="1">#REF!</definedName>
    <definedName name="GDP_SPLookUp">OFFSET('[3]Current S&amp;P Ratings'!$A$3:$E$3,0,0,COUNTA('[3]Current S&amp;P Ratings'!$B:$B)-1)</definedName>
    <definedName name="GDP_xxx" hidden="1">{"'Sheet1'!$A$1:$O$40"}</definedName>
    <definedName name="GDP_zzz" hidden="1">{"'Sheet1'!$A$1:$O$40"}</definedName>
    <definedName name="GRLU">'[1]Growth Rate LU'!$B$6:$M$55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43575.8190625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lkqFL" hidden="1">{"'Sheet1'!$A$1:$O$40"}</definedName>
    <definedName name="Notes_to_Table_3">#REF!</definedName>
    <definedName name="Pal_Workbook_GUID" hidden="1">"WM86NBRVE9KHQPNSDDJJY4J1"</definedName>
    <definedName name="_xlnm.Print_Area" localSheetId="0">'Table BCFF'!$B$2:$AW$333</definedName>
    <definedName name="_xlnm.Print_Area" localSheetId="1">'Table BCFF 30yr'!$B$4:$G$79</definedName>
    <definedName name="_xlnm.Print_Area" localSheetId="3">'Table Consensus Forecasts'!$E$6:$Q$77,'Table Consensus Forecasts'!$M$78:$Y$139</definedName>
    <definedName name="_xlnm.Print_Titles" localSheetId="3">'Table Consensus Forecasts'!$A:$D,'Table Consensus Forecasts'!$1:$5</definedName>
    <definedName name="_xlnm.Print_Titles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_xll.RiskCellHasTokens(262144+512+524288)</definedName>
    <definedName name="RiskIsOutput" hidden="1">_xll.RiskCellHasTokens(1024)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revision" hidden="1">41</definedName>
    <definedName name="SAPBEXsysID" hidden="1">"PBW"</definedName>
    <definedName name="SAPBEXwbID" hidden="1">"3TD2FVG7ME7U056LVECBWI4A2"</definedName>
    <definedName name="SNLLU">'[1]SNL Data (WP)'!$A$6:$I$55</definedName>
    <definedName name="SPLookUp">OFFSET('[4]Current S&amp;P Ratings'!$A$3:$E$3,0,0,COUNTA('[4]Current S&amp;P Ratings'!$B:$B)-1)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"U_x0001_VG27AE830F_x0001_"</definedName>
    <definedName name="STWBD_StatToolsBoxPlot_VarSelectorDefaultDataSet" hidden="1">"DG2C9ED946"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"U_x0001_VG27AE830F_x0001_"</definedName>
    <definedName name="STWBD_StatToolsHistogram_VarSelectorDefaultDataSet" hidden="1">"DG2C9ED946"</definedName>
    <definedName name="STWBD_StatToolsHistogram_XAxisStyle" hidden="1">" 0"</definedName>
    <definedName name="STWBD_StatToolsHistogram_YAxisStyle" hidden="1">" 0"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1</definedName>
    <definedName name="STWBD_StatToolsOneVarSummary_VariableList_1" hidden="1">"U_x0001_VG27AE830F_x0001_"</definedName>
    <definedName name="STWBD_StatToolsOneVarSummary_Variance" hidden="1">"TRUE"</definedName>
    <definedName name="STWBD_StatToolsOneVarSummary_VarSelectorDefaultDataSet" hidden="1">"DG2C9ED946"</definedName>
    <definedName name="Ticker">""</definedName>
    <definedName name="TickerLU">'[1]Proxy Group'!$A$7:$C$56</definedName>
    <definedName name="Utility">'[1]Proxy Group'!$B$1</definedName>
    <definedName name="VLLU">'[1]VL Data (WP)'!$B$12:$Z$61</definedName>
    <definedName name="wrn.All._.Sheets." hidden="1">{"IncSt",#N/A,FALSE,"IS";"BalSht",#N/A,FALSE,"BS";"IntCash",#N/A,FALSE,"Int. Cash";"Stats",#N/A,FALSE,"Stats"}</definedName>
    <definedName name="wrn.allocpb." hidden="1">{#N/A,#N/A,FALSE,"Alloc"}</definedName>
    <definedName name="wrn.Detail." hidden="1">{"Print_Detail",#N/A,FALSE,"Redemption_Maturity Extract"}</definedName>
    <definedName name="wrn.Diane._.s._.Version." hidden="1">{"Full",#N/A,FALSE,"Sec MTN B Summary"}</definedName>
    <definedName name="wrn.Distribution._.Version." hidden="1">{"RedPrem_InitRed View",#N/A,FALSE,"Sec MTN B Summary"}</definedName>
    <definedName name="wrn.Pivot1." hidden="1">{"Pivot1",#N/A,FALSE,"Redemption_Maturity Extract"}</definedName>
    <definedName name="wrn.Pivot2." hidden="1">{"Pivot2",#N/A,FALSE,"Redemption_Maturity Extract"}</definedName>
    <definedName name="wrn.Print._.All." hidden="1">{#N/A,#N/A,FALSE,"Summary";#N/A,#N/A,FALSE,"City Gate";#N/A,#N/A,FALSE,"Ind Trans";#N/A,#N/A,FALSE,"Electric Gen"}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xxx" hidden="1">{"'Sheet1'!$A$1:$O$40"}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zzz" hidden="1">{"'Sheet1'!$A$1:$O$40"}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8" i="1" l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212" i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106" i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F4" i="4" l="1"/>
  <c r="G4" i="4" s="1"/>
  <c r="B7" i="4"/>
  <c r="B8" i="4"/>
  <c r="B10" i="4"/>
  <c r="B11" i="4"/>
  <c r="B13" i="4"/>
  <c r="B14" i="4"/>
  <c r="B16" i="4"/>
  <c r="B17" i="4"/>
  <c r="B19" i="4"/>
  <c r="B20" i="4"/>
  <c r="B22" i="4"/>
  <c r="B23" i="4"/>
  <c r="B25" i="4"/>
  <c r="B26" i="4"/>
  <c r="B28" i="4"/>
  <c r="B29" i="4"/>
  <c r="B31" i="4"/>
  <c r="B32" i="4"/>
  <c r="B34" i="4"/>
  <c r="B35" i="4"/>
  <c r="B37" i="4"/>
  <c r="B38" i="4"/>
  <c r="B43" i="4"/>
  <c r="B44" i="4"/>
  <c r="B46" i="4"/>
  <c r="B47" i="4"/>
  <c r="B49" i="4"/>
  <c r="B50" i="4"/>
  <c r="B52" i="4"/>
  <c r="B53" i="4"/>
  <c r="B55" i="4"/>
  <c r="B56" i="4"/>
  <c r="B58" i="4"/>
  <c r="B59" i="4"/>
  <c r="B61" i="4"/>
  <c r="B62" i="4"/>
  <c r="B64" i="4"/>
  <c r="B65" i="4"/>
  <c r="B67" i="4"/>
  <c r="B68" i="4"/>
  <c r="B70" i="4"/>
  <c r="B71" i="4"/>
  <c r="B73" i="4"/>
  <c r="B74" i="4"/>
  <c r="B76" i="4"/>
  <c r="B77" i="4"/>
  <c r="B79" i="4"/>
  <c r="B80" i="4"/>
  <c r="B82" i="4"/>
  <c r="B83" i="4"/>
  <c r="B85" i="4"/>
  <c r="B86" i="4"/>
  <c r="B88" i="4"/>
  <c r="B89" i="4"/>
  <c r="B91" i="4"/>
  <c r="B92" i="4"/>
  <c r="B94" i="4"/>
  <c r="B95" i="4"/>
  <c r="B97" i="4"/>
  <c r="B98" i="4"/>
  <c r="B100" i="4"/>
  <c r="B101" i="4"/>
  <c r="B103" i="4"/>
  <c r="B104" i="4"/>
  <c r="B106" i="4"/>
  <c r="B107" i="4"/>
  <c r="B109" i="4"/>
  <c r="B110" i="4"/>
  <c r="E6" i="3"/>
  <c r="F6" i="3"/>
  <c r="G6" i="3" s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E13" i="2"/>
  <c r="E14" i="2"/>
  <c r="E15" i="2"/>
  <c r="E16" i="2"/>
  <c r="E19" i="2"/>
  <c r="E20" i="2"/>
  <c r="E21" i="2"/>
  <c r="E22" i="2"/>
  <c r="D25" i="2"/>
  <c r="E25" i="2"/>
  <c r="I26" i="2"/>
  <c r="J26" i="2"/>
  <c r="J27" i="2" s="1"/>
  <c r="J28" i="2" s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20" i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26" i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E26" i="2" l="1"/>
  <c r="D26" i="2"/>
  <c r="I27" i="2"/>
  <c r="I28" i="2" s="1"/>
  <c r="I31" i="2" s="1"/>
  <c r="I32" i="2" s="1"/>
  <c r="I33" i="2" s="1"/>
  <c r="I34" i="2" s="1"/>
  <c r="I37" i="2" s="1"/>
  <c r="I38" i="2" s="1"/>
  <c r="I39" i="2" s="1"/>
  <c r="I40" i="2" s="1"/>
  <c r="I43" i="2" s="1"/>
  <c r="I44" i="2" s="1"/>
  <c r="I45" i="2" s="1"/>
  <c r="I46" i="2" s="1"/>
  <c r="I49" i="2" s="1"/>
  <c r="I50" i="2" s="1"/>
  <c r="I51" i="2" s="1"/>
  <c r="I52" i="2" s="1"/>
  <c r="I55" i="2" s="1"/>
  <c r="I56" i="2" s="1"/>
  <c r="I57" i="2" s="1"/>
  <c r="I58" i="2" s="1"/>
  <c r="I61" i="2" s="1"/>
  <c r="I62" i="2" s="1"/>
  <c r="I63" i="2" s="1"/>
  <c r="I64" i="2" s="1"/>
  <c r="I67" i="2" s="1"/>
  <c r="I68" i="2" s="1"/>
  <c r="I69" i="2" s="1"/>
  <c r="I70" i="2" s="1"/>
  <c r="I73" i="2" s="1"/>
  <c r="H6" i="3"/>
  <c r="L7" i="3"/>
  <c r="M7" i="3" s="1"/>
  <c r="J31" i="2"/>
  <c r="H4" i="4"/>
  <c r="F5" i="4"/>
  <c r="G5" i="4" s="1"/>
  <c r="D28" i="2" l="1"/>
  <c r="E27" i="2"/>
  <c r="E28" i="2"/>
  <c r="D27" i="2"/>
  <c r="J32" i="2"/>
  <c r="D31" i="2"/>
  <c r="E31" i="2"/>
  <c r="I4" i="4"/>
  <c r="H5" i="4"/>
  <c r="I6" i="3"/>
  <c r="L13" i="3"/>
  <c r="M13" i="3" s="1"/>
  <c r="L24" i="3" l="1"/>
  <c r="M24" i="3" s="1"/>
  <c r="J6" i="3"/>
  <c r="J4" i="4"/>
  <c r="I5" i="4"/>
  <c r="E32" i="2"/>
  <c r="J33" i="2"/>
  <c r="D32" i="2"/>
  <c r="J34" i="2" l="1"/>
  <c r="D33" i="2"/>
  <c r="E33" i="2"/>
  <c r="J5" i="4"/>
  <c r="K4" i="4"/>
  <c r="L4" i="4" l="1"/>
  <c r="K5" i="4"/>
  <c r="E34" i="2"/>
  <c r="J37" i="2"/>
  <c r="D34" i="2"/>
  <c r="M4" i="4" l="1"/>
  <c r="L5" i="4"/>
  <c r="J38" i="2"/>
  <c r="D37" i="2"/>
  <c r="E37" i="2"/>
  <c r="E38" i="2" l="1"/>
  <c r="J39" i="2"/>
  <c r="D38" i="2"/>
  <c r="N4" i="4"/>
  <c r="M5" i="4"/>
  <c r="O4" i="4" l="1"/>
  <c r="N5" i="4"/>
  <c r="J40" i="2"/>
  <c r="D39" i="2"/>
  <c r="E39" i="2"/>
  <c r="E40" i="2" l="1"/>
  <c r="J43" i="2"/>
  <c r="D40" i="2"/>
  <c r="P4" i="4"/>
  <c r="O5" i="4"/>
  <c r="Q4" i="4" l="1"/>
  <c r="P5" i="4"/>
  <c r="J44" i="2"/>
  <c r="D43" i="2"/>
  <c r="E43" i="2"/>
  <c r="E44" i="2" l="1"/>
  <c r="J45" i="2"/>
  <c r="D44" i="2"/>
  <c r="R4" i="4"/>
  <c r="Q5" i="4"/>
  <c r="J46" i="2" l="1"/>
  <c r="D45" i="2"/>
  <c r="E45" i="2"/>
  <c r="S4" i="4"/>
  <c r="R5" i="4"/>
  <c r="T4" i="4" l="1"/>
  <c r="S5" i="4"/>
  <c r="E46" i="2"/>
  <c r="J49" i="2"/>
  <c r="D46" i="2"/>
  <c r="U4" i="4" l="1"/>
  <c r="T5" i="4"/>
  <c r="J50" i="2"/>
  <c r="D49" i="2"/>
  <c r="E49" i="2"/>
  <c r="V4" i="4" l="1"/>
  <c r="V5" i="4" s="1"/>
  <c r="U5" i="4"/>
  <c r="E50" i="2"/>
  <c r="J51" i="2"/>
  <c r="D50" i="2"/>
  <c r="J52" i="2" l="1"/>
  <c r="D51" i="2"/>
  <c r="E51" i="2"/>
  <c r="E52" i="2" l="1"/>
  <c r="J55" i="2"/>
  <c r="D52" i="2"/>
  <c r="J56" i="2" l="1"/>
  <c r="D55" i="2"/>
  <c r="E55" i="2"/>
  <c r="E56" i="2" l="1"/>
  <c r="J57" i="2"/>
  <c r="D56" i="2"/>
  <c r="J58" i="2" l="1"/>
  <c r="D57" i="2"/>
  <c r="E57" i="2"/>
  <c r="E58" i="2" l="1"/>
  <c r="J61" i="2"/>
  <c r="D58" i="2"/>
  <c r="D61" i="2" l="1"/>
  <c r="J62" i="2"/>
  <c r="E61" i="2"/>
  <c r="J63" i="2" l="1"/>
  <c r="J64" i="2" s="1"/>
  <c r="D62" i="2"/>
  <c r="E62" i="2"/>
  <c r="J67" i="2" l="1"/>
  <c r="J68" i="2" s="1"/>
  <c r="J69" i="2" s="1"/>
  <c r="J70" i="2" s="1"/>
  <c r="J73" i="2" s="1"/>
  <c r="D64" i="2"/>
  <c r="E64" i="2"/>
  <c r="E63" i="2"/>
  <c r="D63" i="2"/>
  <c r="E73" i="2" l="1"/>
  <c r="D73" i="2"/>
  <c r="E70" i="2"/>
  <c r="D70" i="2"/>
  <c r="E69" i="2"/>
  <c r="D69" i="2"/>
  <c r="E68" i="2"/>
  <c r="D68" i="2"/>
  <c r="E67" i="2"/>
  <c r="D67" i="2"/>
</calcChain>
</file>

<file path=xl/sharedStrings.xml><?xml version="1.0" encoding="utf-8"?>
<sst xmlns="http://schemas.openxmlformats.org/spreadsheetml/2006/main" count="369" uniqueCount="81">
  <si>
    <t>Actual Yields in Bold.</t>
  </si>
  <si>
    <t>Source and Note:</t>
  </si>
  <si>
    <t>GDP Price Index</t>
  </si>
  <si>
    <t>T-Bond, 30 yr.</t>
  </si>
  <si>
    <t>Federal Funds Rate</t>
  </si>
  <si>
    <t>Publication Date</t>
  </si>
  <si>
    <t>3Q</t>
  </si>
  <si>
    <t>2Q</t>
  </si>
  <si>
    <t>1Q</t>
  </si>
  <si>
    <t>4Q</t>
  </si>
  <si>
    <t>Projected Federal Funds Rate, 30-Year Treasury Bond Yields, and GDP Price Index</t>
  </si>
  <si>
    <t>Blue Chip Financial Forecasts</t>
  </si>
  <si>
    <t>*Average of all 3 reports in Quarter.</t>
  </si>
  <si>
    <t>Q1</t>
  </si>
  <si>
    <t>3.9% - 4.0%</t>
  </si>
  <si>
    <t>Q4</t>
  </si>
  <si>
    <t>Q3</t>
  </si>
  <si>
    <t>3.8% - 3.9%</t>
  </si>
  <si>
    <t>Q2</t>
  </si>
  <si>
    <t>3.4% - 3.8%</t>
  </si>
  <si>
    <t>3.5% - 3.9%</t>
  </si>
  <si>
    <t>2.8% - 3.6%</t>
  </si>
  <si>
    <t>3.0% - 3.8%</t>
  </si>
  <si>
    <t>3.2% - 3.7%</t>
  </si>
  <si>
    <t>3.6% - 3.8%</t>
  </si>
  <si>
    <t>3.9% - 4.2%</t>
  </si>
  <si>
    <t>4.2% - 4.4%</t>
  </si>
  <si>
    <t>4.1% - 4.3%</t>
  </si>
  <si>
    <t>4.3% - 4.5%</t>
  </si>
  <si>
    <t>rows</t>
  </si>
  <si>
    <t>columns</t>
  </si>
  <si>
    <t>Offsets</t>
  </si>
  <si>
    <t>4.2% - 4.5%</t>
  </si>
  <si>
    <t>4.3% - 4.6%</t>
  </si>
  <si>
    <t>4.5% - 4.8%</t>
  </si>
  <si>
    <t>4.8% - 5.0%</t>
  </si>
  <si>
    <t>Projected</t>
  </si>
  <si>
    <t>Projected*</t>
  </si>
  <si>
    <t>Actual</t>
  </si>
  <si>
    <t>Description</t>
  </si>
  <si>
    <t>5- to 10-Year</t>
  </si>
  <si>
    <t>2-Year</t>
  </si>
  <si>
    <t>30-Year Treasury Bond Yield Actual Vs. Projection</t>
  </si>
  <si>
    <t>June 2017, page 14</t>
  </si>
  <si>
    <t>Blue Chip Financial Forecasts, December 2013-</t>
  </si>
  <si>
    <t>Source:</t>
  </si>
  <si>
    <t>Consumer Price Index</t>
  </si>
  <si>
    <t>30-Year Treasury Note</t>
  </si>
  <si>
    <t>10-Year Treasury Note</t>
  </si>
  <si>
    <t>2024-2028</t>
  </si>
  <si>
    <t>2019-2023</t>
  </si>
  <si>
    <t>June 2017</t>
  </si>
  <si>
    <t>December  2016</t>
  </si>
  <si>
    <t>2023-2027</t>
  </si>
  <si>
    <t>2018-2022</t>
  </si>
  <si>
    <t>June 2016</t>
  </si>
  <si>
    <t>December 2015</t>
  </si>
  <si>
    <t>June 2015</t>
  </si>
  <si>
    <t>December 2014</t>
  </si>
  <si>
    <t>June 2014</t>
  </si>
  <si>
    <t>December 2013</t>
  </si>
  <si>
    <t>Five-Year Averages</t>
  </si>
  <si>
    <t>Average for the year</t>
  </si>
  <si>
    <t>10 and 15 Year Projections</t>
  </si>
  <si>
    <t>Blue Chip Financial Forecast</t>
  </si>
  <si>
    <t>30 yr. treasury bond</t>
  </si>
  <si>
    <t>Instrument</t>
  </si>
  <si>
    <t>Quarter*</t>
  </si>
  <si>
    <t>Date</t>
  </si>
  <si>
    <t>Latest</t>
  </si>
  <si>
    <t>Publication</t>
  </si>
  <si>
    <t>Consensus Forecasts of U.S. Interest Rates and Key Assumptions</t>
  </si>
  <si>
    <t>*Bold indicates Actual</t>
  </si>
  <si>
    <t>4.1% - 4.2%</t>
  </si>
  <si>
    <r>
      <rPr>
        <i/>
        <sz val="13.5"/>
        <color theme="1"/>
        <rFont val="Arial"/>
        <family val="2"/>
      </rPr>
      <t>Blue Chip Financial Forecasts</t>
    </r>
    <r>
      <rPr>
        <sz val="13.5"/>
        <color theme="1"/>
        <rFont val="Arial"/>
        <family val="2"/>
      </rPr>
      <t xml:space="preserve">, January 2019 through </t>
    </r>
  </si>
  <si>
    <t>4.3% - 4.4%</t>
  </si>
  <si>
    <t>TABLE 2</t>
  </si>
  <si>
    <t>TABLE 3</t>
  </si>
  <si>
    <t>4.3% - 4.2%</t>
  </si>
  <si>
    <t>June 2025.</t>
  </si>
  <si>
    <r>
      <rPr>
        <i/>
        <sz val="18"/>
        <color theme="1"/>
        <rFont val="Arial"/>
        <family val="2"/>
      </rPr>
      <t>Blue Chip Financial Forecasts</t>
    </r>
    <r>
      <rPr>
        <sz val="18"/>
        <color theme="1"/>
        <rFont val="Arial"/>
        <family val="2"/>
      </rPr>
      <t>, July 2024 through July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</si>
</sst>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sz val="11"/>
      <color rgb="FF0033CC"/>
      <name val="Arial"/>
      <family val="2"/>
    </font>
    <font>
      <b/>
      <sz val="12"/>
      <color theme="1"/>
      <name val="Arial"/>
      <family val="2"/>
    </font>
    <font>
      <b/>
      <sz val="11"/>
      <color rgb="FF0033CC"/>
      <name val="Arial"/>
      <family val="2"/>
    </font>
    <font>
      <sz val="13.5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u/>
      <sz val="18"/>
      <color theme="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i/>
      <sz val="18"/>
      <color theme="1"/>
      <name val="Arial"/>
      <family val="2"/>
    </font>
    <font>
      <b/>
      <sz val="13.5"/>
      <color theme="1"/>
      <name val="Arial"/>
      <family val="2"/>
    </font>
    <font>
      <b/>
      <u/>
      <sz val="13.5"/>
      <color theme="1"/>
      <name val="Arial"/>
      <family val="2"/>
    </font>
    <font>
      <u/>
      <sz val="13.5"/>
      <color theme="1"/>
      <name val="Arial"/>
      <family val="2"/>
    </font>
    <font>
      <i/>
      <sz val="13.5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2" xfId="0" applyBorder="1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/>
    <xf numFmtId="2" fontId="0" fillId="0" borderId="0" xfId="0" applyNumberFormat="1"/>
    <xf numFmtId="14" fontId="0" fillId="0" borderId="0" xfId="0" applyNumberFormat="1" applyAlignment="1">
      <alignment horizontal="left"/>
    </xf>
    <xf numFmtId="0" fontId="5" fillId="0" borderId="0" xfId="0" applyFont="1" applyBorder="1"/>
    <xf numFmtId="2" fontId="5" fillId="0" borderId="0" xfId="0" applyNumberFormat="1" applyFont="1" applyBorder="1"/>
    <xf numFmtId="2" fontId="5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4" fontId="4" fillId="0" borderId="0" xfId="0" quotePrefix="1" applyNumberFormat="1" applyFont="1"/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/>
    <xf numFmtId="0" fontId="0" fillId="0" borderId="0" xfId="0" applyFont="1"/>
    <xf numFmtId="0" fontId="4" fillId="0" borderId="0" xfId="0" applyFont="1"/>
    <xf numFmtId="164" fontId="0" fillId="0" borderId="0" xfId="0" applyNumberFormat="1" applyFont="1" applyFill="1" applyBorder="1"/>
    <xf numFmtId="14" fontId="4" fillId="0" borderId="0" xfId="0" quotePrefix="1" applyNumberFormat="1" applyFont="1" applyBorder="1"/>
    <xf numFmtId="1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7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Fill="1"/>
    <xf numFmtId="2" fontId="8" fillId="0" borderId="0" xfId="0" applyNumberFormat="1" applyFont="1"/>
    <xf numFmtId="0" fontId="9" fillId="0" borderId="0" xfId="0" applyFont="1"/>
    <xf numFmtId="2" fontId="9" fillId="0" borderId="0" xfId="0" applyNumberFormat="1" applyFont="1"/>
    <xf numFmtId="0" fontId="9" fillId="0" borderId="8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5" xfId="0" applyFont="1" applyBorder="1"/>
    <xf numFmtId="0" fontId="10" fillId="0" borderId="4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9" fillId="0" borderId="4" xfId="0" applyFont="1" applyBorder="1"/>
    <xf numFmtId="0" fontId="11" fillId="0" borderId="4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/>
    <xf numFmtId="17" fontId="9" fillId="0" borderId="0" xfId="0" applyNumberFormat="1" applyFont="1" applyBorder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13" fillId="0" borderId="0" xfId="0" applyNumberFormat="1" applyFont="1" applyBorder="1"/>
    <xf numFmtId="164" fontId="14" fillId="0" borderId="0" xfId="0" applyNumberFormat="1" applyFont="1" applyBorder="1"/>
    <xf numFmtId="0" fontId="9" fillId="0" borderId="2" xfId="0" applyFont="1" applyBorder="1"/>
    <xf numFmtId="0" fontId="9" fillId="0" borderId="0" xfId="0" applyFont="1" applyBorder="1" applyAlignment="1">
      <alignment horizontal="left" indent="1"/>
    </xf>
    <xf numFmtId="0" fontId="9" fillId="0" borderId="3" xfId="0" applyFont="1" applyBorder="1"/>
    <xf numFmtId="0" fontId="9" fillId="0" borderId="1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4" xfId="0" applyFont="1" applyBorder="1"/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0" xfId="0" applyFont="1" applyBorder="1" applyAlignment="1">
      <alignment horizontal="justify" vertical="top"/>
    </xf>
    <xf numFmtId="0" fontId="18" fillId="0" borderId="0" xfId="0" applyFont="1" applyBorder="1" applyAlignment="1">
      <alignment horizontal="left" vertical="top" inden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indent="1"/>
    </xf>
    <xf numFmtId="10" fontId="8" fillId="0" borderId="0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left" vertical="top" indent="1"/>
    </xf>
    <xf numFmtId="10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indent="1"/>
    </xf>
    <xf numFmtId="0" fontId="18" fillId="0" borderId="2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8" fillId="0" borderId="0" xfId="0" applyFont="1" applyBorder="1"/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0" fontId="8" fillId="0" borderId="3" xfId="0" applyFont="1" applyBorder="1"/>
    <xf numFmtId="0" fontId="8" fillId="0" borderId="2" xfId="0" applyFont="1" applyBorder="1"/>
    <xf numFmtId="0" fontId="8" fillId="0" borderId="1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rolawDocs\DEB\10290\Exhibit\30827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ersonal\steve_piper_spglobal_com\Documents\Attachments%202\ExcelTemplateExampleInsurance_KDno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\Shares\Users\DEB\AppData\Local\Temp\Analysis\24860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\Shares\ProlawDocs\CTF\0718.1\Exhibit\Analysis\2486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Proxy Group"/>
      <sheetName val="MPG-4"/>
      <sheetName val="MPG-5"/>
      <sheetName val="MPG-6"/>
      <sheetName val="MPG-7"/>
      <sheetName val="MPG-8ab"/>
      <sheetName val="MPG-9"/>
      <sheetName val="MPG-10"/>
      <sheetName val="MPG-11"/>
      <sheetName val="MPG-12"/>
      <sheetName val="MPG-13"/>
      <sheetName val="MPG-14"/>
      <sheetName val="MPG-15"/>
      <sheetName val="MPG-16a"/>
      <sheetName val="MPG-16b"/>
      <sheetName val="MPG-16c"/>
      <sheetName val="MPG-17"/>
      <sheetName val="MPG-18"/>
      <sheetName val="Interest Rate Forecast"/>
      <sheetName val="VL Data (WP)"/>
      <sheetName val="Growth Rate LU"/>
      <sheetName val="Stock Prices (WP)"/>
      <sheetName val="Graph (WP)"/>
      <sheetName val="MBR (WP)"/>
      <sheetName val="Credit Ratings (WP)"/>
      <sheetName val="SNL Data (WP)"/>
      <sheetName val="Yields (WP)"/>
      <sheetName val="Yields Table (WP)"/>
      <sheetName val="Monthly Yields (WP)"/>
      <sheetName val="Annual Yields (WP)"/>
      <sheetName val="Bond Yields (WP)"/>
      <sheetName val="AUS 2016 YEJun"/>
      <sheetName val="Elec. Authorized Returns Graph"/>
      <sheetName val="AUS (WP)"/>
      <sheetName val="___snlqueryparms"/>
      <sheetName val="___snlqueryparms2"/>
      <sheetName val="Company List"/>
      <sheetName val="MPG-2"/>
      <sheetName val="MPG-3"/>
      <sheetName val="MPG-6ab"/>
      <sheetName val="MPG-8"/>
      <sheetName val="MPG-14a"/>
      <sheetName val="MPG-14b"/>
    </sheetNames>
    <sheetDataSet>
      <sheetData sheetId="0"/>
      <sheetData sheetId="1">
        <row r="1">
          <cell r="B1" t="str">
            <v>Kansas City Power &amp; Light Company</v>
          </cell>
        </row>
        <row r="7">
          <cell r="A7">
            <v>1</v>
          </cell>
          <cell r="B7" t="str">
            <v>ALE</v>
          </cell>
          <cell r="C7" t="str">
            <v>ALLETE, Inc.</v>
          </cell>
        </row>
        <row r="8">
          <cell r="A8">
            <v>2</v>
          </cell>
          <cell r="B8" t="str">
            <v>LNT</v>
          </cell>
          <cell r="C8" t="str">
            <v>Alliant Energy Corporation</v>
          </cell>
        </row>
        <row r="9">
          <cell r="A9">
            <v>3</v>
          </cell>
          <cell r="B9" t="str">
            <v>AEE</v>
          </cell>
          <cell r="C9" t="str">
            <v>Ameren Corporation</v>
          </cell>
        </row>
        <row r="10">
          <cell r="A10">
            <v>4</v>
          </cell>
          <cell r="B10" t="str">
            <v>AEP</v>
          </cell>
          <cell r="C10" t="str">
            <v>American Electric Power Company, Inc.</v>
          </cell>
        </row>
        <row r="11">
          <cell r="A11">
            <v>5</v>
          </cell>
          <cell r="B11" t="str">
            <v>AVA</v>
          </cell>
          <cell r="C11" t="str">
            <v>Avista Corporation</v>
          </cell>
        </row>
        <row r="12">
          <cell r="A12">
            <v>6</v>
          </cell>
          <cell r="B12" t="str">
            <v>CMS</v>
          </cell>
          <cell r="C12" t="str">
            <v>CMS Energy Corporation</v>
          </cell>
        </row>
        <row r="13">
          <cell r="A13">
            <v>7</v>
          </cell>
          <cell r="B13" t="str">
            <v>DTE</v>
          </cell>
          <cell r="C13" t="str">
            <v>DTE Energy Company</v>
          </cell>
        </row>
        <row r="14">
          <cell r="A14">
            <v>8</v>
          </cell>
          <cell r="B14" t="str">
            <v>IDA</v>
          </cell>
          <cell r="C14" t="str">
            <v>IDACORP, Inc.</v>
          </cell>
        </row>
        <row r="15">
          <cell r="A15">
            <v>9</v>
          </cell>
          <cell r="B15" t="str">
            <v>NWE</v>
          </cell>
          <cell r="C15" t="str">
            <v>NorthWestern Corporation</v>
          </cell>
        </row>
        <row r="16">
          <cell r="A16">
            <v>10</v>
          </cell>
          <cell r="B16" t="str">
            <v>OGE</v>
          </cell>
          <cell r="C16" t="str">
            <v>OGE Energy Corp.</v>
          </cell>
        </row>
        <row r="17">
          <cell r="A17" t="str">
            <v/>
          </cell>
          <cell r="B17" t="str">
            <v>OTTR</v>
          </cell>
          <cell r="C17" t="str">
            <v>Otter Tail Corporation</v>
          </cell>
        </row>
        <row r="18">
          <cell r="A18">
            <v>11</v>
          </cell>
          <cell r="B18" t="str">
            <v>PNW</v>
          </cell>
          <cell r="C18" t="str">
            <v>Pinnacle West Capital Corporation</v>
          </cell>
        </row>
        <row r="19">
          <cell r="A19">
            <v>12</v>
          </cell>
          <cell r="B19" t="str">
            <v>PNM</v>
          </cell>
          <cell r="C19" t="str">
            <v>PNM Resources, Inc.</v>
          </cell>
        </row>
        <row r="20">
          <cell r="A20">
            <v>13</v>
          </cell>
          <cell r="B20" t="str">
            <v>POR</v>
          </cell>
          <cell r="C20" t="str">
            <v>Portland General Electric Company</v>
          </cell>
        </row>
        <row r="21">
          <cell r="A21">
            <v>14</v>
          </cell>
          <cell r="B21" t="str">
            <v>SCG</v>
          </cell>
          <cell r="C21" t="str">
            <v>SCANA Corporation</v>
          </cell>
        </row>
        <row r="22">
          <cell r="A22">
            <v>15</v>
          </cell>
          <cell r="B22" t="str">
            <v>XEL</v>
          </cell>
          <cell r="C22" t="str">
            <v>Xcel Energy Inc.</v>
          </cell>
        </row>
        <row r="23">
          <cell r="A23" t="str">
            <v/>
          </cell>
          <cell r="B23"/>
          <cell r="C23" t="e">
            <v>#N/A</v>
          </cell>
        </row>
        <row r="24">
          <cell r="A24" t="str">
            <v/>
          </cell>
          <cell r="B24"/>
          <cell r="C24" t="e">
            <v>#N/A</v>
          </cell>
        </row>
        <row r="25">
          <cell r="A25" t="str">
            <v/>
          </cell>
          <cell r="B25"/>
          <cell r="C25" t="e">
            <v>#N/A</v>
          </cell>
        </row>
        <row r="26">
          <cell r="A26" t="str">
            <v/>
          </cell>
          <cell r="B26"/>
          <cell r="C26" t="e">
            <v>#N/A</v>
          </cell>
        </row>
        <row r="27">
          <cell r="A27" t="str">
            <v/>
          </cell>
          <cell r="B27"/>
          <cell r="C27" t="e">
            <v>#N/A</v>
          </cell>
        </row>
        <row r="28">
          <cell r="A28" t="str">
            <v/>
          </cell>
          <cell r="B28"/>
          <cell r="C28" t="e">
            <v>#N/A</v>
          </cell>
        </row>
        <row r="29">
          <cell r="A29" t="str">
            <v/>
          </cell>
          <cell r="B29"/>
          <cell r="C29" t="e">
            <v>#N/A</v>
          </cell>
        </row>
        <row r="30">
          <cell r="A30" t="str">
            <v/>
          </cell>
          <cell r="B30"/>
          <cell r="C30" t="e">
            <v>#N/A</v>
          </cell>
        </row>
        <row r="31">
          <cell r="A31" t="str">
            <v/>
          </cell>
          <cell r="B31"/>
          <cell r="C31" t="e">
            <v>#N/A</v>
          </cell>
        </row>
        <row r="32">
          <cell r="A32" t="str">
            <v/>
          </cell>
          <cell r="B32"/>
          <cell r="C32" t="e">
            <v>#N/A</v>
          </cell>
        </row>
        <row r="33">
          <cell r="A33" t="str">
            <v/>
          </cell>
          <cell r="B33"/>
          <cell r="C33" t="e">
            <v>#N/A</v>
          </cell>
        </row>
        <row r="34">
          <cell r="A34" t="str">
            <v/>
          </cell>
          <cell r="B34"/>
          <cell r="C34" t="e">
            <v>#N/A</v>
          </cell>
        </row>
        <row r="35">
          <cell r="A35" t="str">
            <v/>
          </cell>
          <cell r="B35"/>
          <cell r="C35" t="e">
            <v>#N/A</v>
          </cell>
        </row>
        <row r="36">
          <cell r="A36" t="str">
            <v/>
          </cell>
          <cell r="B36"/>
          <cell r="C36" t="e">
            <v>#N/A</v>
          </cell>
        </row>
        <row r="37">
          <cell r="A37" t="str">
            <v/>
          </cell>
          <cell r="B37"/>
          <cell r="C37" t="e">
            <v>#N/A</v>
          </cell>
        </row>
        <row r="38">
          <cell r="A38" t="str">
            <v/>
          </cell>
          <cell r="B38"/>
          <cell r="C38" t="e">
            <v>#N/A</v>
          </cell>
        </row>
        <row r="39">
          <cell r="A39" t="str">
            <v/>
          </cell>
          <cell r="B39"/>
          <cell r="C39" t="e">
            <v>#N/A</v>
          </cell>
        </row>
        <row r="40">
          <cell r="A40" t="str">
            <v/>
          </cell>
          <cell r="B40"/>
          <cell r="C40" t="e">
            <v>#N/A</v>
          </cell>
        </row>
        <row r="41">
          <cell r="A41" t="str">
            <v/>
          </cell>
          <cell r="B41"/>
          <cell r="C41" t="e">
            <v>#N/A</v>
          </cell>
        </row>
        <row r="42">
          <cell r="A42" t="str">
            <v/>
          </cell>
          <cell r="B42"/>
          <cell r="C42" t="e">
            <v>#N/A</v>
          </cell>
        </row>
        <row r="43">
          <cell r="A43" t="str">
            <v/>
          </cell>
          <cell r="B43"/>
          <cell r="C43" t="e">
            <v>#N/A</v>
          </cell>
        </row>
        <row r="44">
          <cell r="A44" t="str">
            <v/>
          </cell>
          <cell r="B44"/>
          <cell r="C44" t="e">
            <v>#N/A</v>
          </cell>
        </row>
        <row r="45">
          <cell r="A45" t="str">
            <v/>
          </cell>
          <cell r="B45"/>
          <cell r="C45" t="e">
            <v>#N/A</v>
          </cell>
        </row>
        <row r="46">
          <cell r="A46" t="str">
            <v/>
          </cell>
          <cell r="B46"/>
          <cell r="C46" t="e">
            <v>#N/A</v>
          </cell>
        </row>
        <row r="47">
          <cell r="A47" t="str">
            <v/>
          </cell>
          <cell r="B47"/>
          <cell r="C47" t="e">
            <v>#N/A</v>
          </cell>
        </row>
        <row r="48">
          <cell r="A48" t="str">
            <v/>
          </cell>
          <cell r="B48"/>
          <cell r="C48" t="e">
            <v>#N/A</v>
          </cell>
        </row>
        <row r="49">
          <cell r="A49" t="str">
            <v/>
          </cell>
          <cell r="B49"/>
          <cell r="C49" t="e">
            <v>#N/A</v>
          </cell>
        </row>
        <row r="50">
          <cell r="A50" t="str">
            <v/>
          </cell>
          <cell r="B50"/>
          <cell r="C50" t="e">
            <v>#N/A</v>
          </cell>
        </row>
        <row r="51">
          <cell r="A51" t="str">
            <v/>
          </cell>
          <cell r="B51"/>
          <cell r="C51" t="e">
            <v>#N/A</v>
          </cell>
        </row>
        <row r="52">
          <cell r="A52" t="str">
            <v/>
          </cell>
          <cell r="B52"/>
          <cell r="C52" t="e">
            <v>#N/A</v>
          </cell>
        </row>
        <row r="53">
          <cell r="A53" t="str">
            <v/>
          </cell>
          <cell r="B53"/>
          <cell r="C53" t="e">
            <v>#N/A</v>
          </cell>
        </row>
        <row r="54">
          <cell r="A54" t="str">
            <v/>
          </cell>
          <cell r="B54"/>
          <cell r="C54" t="e">
            <v>#N/A</v>
          </cell>
        </row>
        <row r="55">
          <cell r="A55" t="str">
            <v/>
          </cell>
          <cell r="B55"/>
          <cell r="C55" t="e">
            <v>#N/A</v>
          </cell>
        </row>
        <row r="56">
          <cell r="A56" t="str">
            <v/>
          </cell>
          <cell r="B56"/>
          <cell r="C56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B12" t="str">
            <v>ALE</v>
          </cell>
          <cell r="C12" t="str">
            <v>ALLETE, Inc.</v>
          </cell>
          <cell r="D12"/>
          <cell r="E12">
            <v>0.52</v>
          </cell>
          <cell r="F12">
            <v>0.75</v>
          </cell>
          <cell r="G12">
            <v>0.53700000000000003</v>
          </cell>
          <cell r="H12"/>
          <cell r="I12">
            <v>49.1</v>
          </cell>
          <cell r="J12">
            <v>50.6</v>
          </cell>
          <cell r="K12"/>
          <cell r="L12">
            <v>37.07</v>
          </cell>
          <cell r="M12">
            <v>43.5</v>
          </cell>
          <cell r="N12"/>
          <cell r="O12">
            <v>2.02</v>
          </cell>
          <cell r="P12">
            <v>2.4</v>
          </cell>
          <cell r="Q12"/>
          <cell r="R12">
            <v>3.38</v>
          </cell>
          <cell r="S12">
            <v>3.75</v>
          </cell>
          <cell r="T12"/>
          <cell r="U12">
            <v>42629</v>
          </cell>
          <cell r="V12"/>
          <cell r="W12"/>
          <cell r="X12"/>
          <cell r="Y12"/>
          <cell r="Z12"/>
        </row>
        <row r="13">
          <cell r="B13" t="str">
            <v>LNT</v>
          </cell>
          <cell r="C13" t="str">
            <v>Alliant Energy Corporation</v>
          </cell>
          <cell r="D13"/>
          <cell r="E13">
            <v>0.29499999999999998</v>
          </cell>
          <cell r="F13">
            <v>0.75</v>
          </cell>
          <cell r="G13">
            <v>0.51400000000000001</v>
          </cell>
          <cell r="H13"/>
          <cell r="I13">
            <v>226.92</v>
          </cell>
          <cell r="J13">
            <v>230</v>
          </cell>
          <cell r="K13"/>
          <cell r="L13">
            <v>16.41</v>
          </cell>
          <cell r="M13">
            <v>20</v>
          </cell>
          <cell r="N13"/>
          <cell r="O13">
            <v>1.1000000000000001</v>
          </cell>
          <cell r="P13">
            <v>1.5</v>
          </cell>
          <cell r="Q13"/>
          <cell r="R13">
            <v>1.69</v>
          </cell>
          <cell r="S13">
            <v>2.4500000000000002</v>
          </cell>
          <cell r="T13"/>
          <cell r="U13">
            <v>42629</v>
          </cell>
          <cell r="V13"/>
          <cell r="W13"/>
          <cell r="X13"/>
          <cell r="Y13"/>
          <cell r="Z13"/>
        </row>
        <row r="14">
          <cell r="B14" t="str">
            <v>AEE</v>
          </cell>
          <cell r="C14" t="str">
            <v>Ameren Corporation</v>
          </cell>
          <cell r="D14"/>
          <cell r="E14">
            <v>0.42499999999999999</v>
          </cell>
          <cell r="F14">
            <v>0.7</v>
          </cell>
          <cell r="G14">
            <v>0.497</v>
          </cell>
          <cell r="H14"/>
          <cell r="I14">
            <v>242.63</v>
          </cell>
          <cell r="J14">
            <v>242.63</v>
          </cell>
          <cell r="K14"/>
          <cell r="L14">
            <v>28.63</v>
          </cell>
          <cell r="M14">
            <v>34</v>
          </cell>
          <cell r="N14"/>
          <cell r="O14">
            <v>1.66</v>
          </cell>
          <cell r="P14">
            <v>2.0499999999999998</v>
          </cell>
          <cell r="Q14"/>
          <cell r="R14">
            <v>2.38</v>
          </cell>
          <cell r="S14">
            <v>3.25</v>
          </cell>
          <cell r="T14"/>
          <cell r="U14">
            <v>42629</v>
          </cell>
          <cell r="V14"/>
          <cell r="W14"/>
          <cell r="X14"/>
          <cell r="Y14"/>
          <cell r="Z14"/>
        </row>
        <row r="15">
          <cell r="B15" t="str">
            <v>AEP</v>
          </cell>
          <cell r="C15" t="str">
            <v>American Electric Power Company, Inc.</v>
          </cell>
          <cell r="D15"/>
          <cell r="E15">
            <v>0.56000000000000005</v>
          </cell>
          <cell r="F15">
            <v>0.65</v>
          </cell>
          <cell r="G15">
            <v>0.502</v>
          </cell>
          <cell r="H15"/>
          <cell r="I15">
            <v>491.05</v>
          </cell>
          <cell r="J15">
            <v>500</v>
          </cell>
          <cell r="K15"/>
          <cell r="L15">
            <v>36.44</v>
          </cell>
          <cell r="M15">
            <v>44.25</v>
          </cell>
          <cell r="N15"/>
          <cell r="O15">
            <v>2.15</v>
          </cell>
          <cell r="P15">
            <v>2.75</v>
          </cell>
          <cell r="Q15"/>
          <cell r="R15">
            <v>3.59</v>
          </cell>
          <cell r="S15">
            <v>4.25</v>
          </cell>
          <cell r="T15"/>
          <cell r="U15">
            <v>42629</v>
          </cell>
          <cell r="V15"/>
          <cell r="W15"/>
          <cell r="X15"/>
          <cell r="Y15"/>
          <cell r="Z15"/>
        </row>
        <row r="16">
          <cell r="B16" t="str">
            <v>AVA</v>
          </cell>
          <cell r="C16" t="str">
            <v>Avista Corporation</v>
          </cell>
          <cell r="D16"/>
          <cell r="E16">
            <v>0.34250000000000003</v>
          </cell>
          <cell r="F16">
            <v>0.7</v>
          </cell>
          <cell r="G16">
            <v>0.5</v>
          </cell>
          <cell r="H16"/>
          <cell r="I16">
            <v>62.31</v>
          </cell>
          <cell r="J16">
            <v>66.5</v>
          </cell>
          <cell r="K16"/>
          <cell r="L16">
            <v>24.53</v>
          </cell>
          <cell r="M16">
            <v>28.5</v>
          </cell>
          <cell r="N16"/>
          <cell r="O16">
            <v>1.32</v>
          </cell>
          <cell r="P16">
            <v>1.6</v>
          </cell>
          <cell r="Q16"/>
          <cell r="R16">
            <v>1.89</v>
          </cell>
          <cell r="S16">
            <v>2.5</v>
          </cell>
          <cell r="T16"/>
          <cell r="U16">
            <v>42671</v>
          </cell>
          <cell r="V16"/>
          <cell r="W16"/>
          <cell r="X16"/>
          <cell r="Y16"/>
          <cell r="Z16"/>
        </row>
        <row r="17">
          <cell r="B17" t="str">
            <v>CMS</v>
          </cell>
          <cell r="C17" t="str">
            <v>CMS Energy Corporation</v>
          </cell>
          <cell r="D17"/>
          <cell r="E17">
            <v>0.31</v>
          </cell>
          <cell r="F17">
            <v>0.65</v>
          </cell>
          <cell r="G17">
            <v>0.314</v>
          </cell>
          <cell r="H17"/>
          <cell r="I17">
            <v>277.16000000000003</v>
          </cell>
          <cell r="J17">
            <v>288</v>
          </cell>
          <cell r="K17"/>
          <cell r="L17">
            <v>14.21</v>
          </cell>
          <cell r="M17">
            <v>19.25</v>
          </cell>
          <cell r="N17"/>
          <cell r="O17">
            <v>1.1599999999999999</v>
          </cell>
          <cell r="P17">
            <v>1.6</v>
          </cell>
          <cell r="Q17"/>
          <cell r="R17">
            <v>1.89</v>
          </cell>
          <cell r="S17">
            <v>2.5</v>
          </cell>
          <cell r="T17"/>
          <cell r="U17">
            <v>42629</v>
          </cell>
          <cell r="V17"/>
          <cell r="W17"/>
          <cell r="X17"/>
          <cell r="Y17"/>
          <cell r="Z17"/>
        </row>
        <row r="18">
          <cell r="B18" t="str">
            <v>DTE</v>
          </cell>
          <cell r="C18" t="str">
            <v>DTE Energy Company</v>
          </cell>
          <cell r="D18"/>
          <cell r="E18">
            <v>0.77</v>
          </cell>
          <cell r="F18">
            <v>0.7</v>
          </cell>
          <cell r="G18">
            <v>0.498</v>
          </cell>
          <cell r="H18"/>
          <cell r="I18">
            <v>179.47</v>
          </cell>
          <cell r="J18">
            <v>184</v>
          </cell>
          <cell r="K18"/>
          <cell r="L18">
            <v>48.88</v>
          </cell>
          <cell r="M18">
            <v>61</v>
          </cell>
          <cell r="N18"/>
          <cell r="O18">
            <v>2.84</v>
          </cell>
          <cell r="P18">
            <v>3.7</v>
          </cell>
          <cell r="Q18"/>
          <cell r="R18">
            <v>4.45</v>
          </cell>
          <cell r="S18">
            <v>6.25</v>
          </cell>
          <cell r="T18"/>
          <cell r="U18">
            <v>42629</v>
          </cell>
          <cell r="V18"/>
          <cell r="W18"/>
          <cell r="X18"/>
          <cell r="Y18"/>
          <cell r="Z18"/>
        </row>
        <row r="19">
          <cell r="B19" t="str">
            <v>IDA</v>
          </cell>
          <cell r="C19" t="str">
            <v>IDACORP, Inc.</v>
          </cell>
          <cell r="D19"/>
          <cell r="E19">
            <v>0.55000000000000004</v>
          </cell>
          <cell r="F19">
            <v>0.75</v>
          </cell>
          <cell r="G19">
            <v>0.54400000000000004</v>
          </cell>
          <cell r="H19"/>
          <cell r="I19">
            <v>50.34</v>
          </cell>
          <cell r="J19">
            <v>50.75</v>
          </cell>
          <cell r="K19"/>
          <cell r="L19">
            <v>40.880000000000003</v>
          </cell>
          <cell r="M19">
            <v>49.5</v>
          </cell>
          <cell r="N19"/>
          <cell r="O19">
            <v>1.92</v>
          </cell>
          <cell r="P19">
            <v>2.7</v>
          </cell>
          <cell r="Q19"/>
          <cell r="R19">
            <v>3.87</v>
          </cell>
          <cell r="S19">
            <v>4.5</v>
          </cell>
          <cell r="T19"/>
          <cell r="U19">
            <v>42671</v>
          </cell>
          <cell r="V19"/>
          <cell r="W19"/>
          <cell r="X19"/>
          <cell r="Y19"/>
          <cell r="Z19"/>
        </row>
        <row r="20">
          <cell r="B20" t="str">
            <v>NWE</v>
          </cell>
          <cell r="C20" t="str">
            <v>NorthWestern Corporation</v>
          </cell>
          <cell r="D20"/>
          <cell r="E20">
            <v>0.5</v>
          </cell>
          <cell r="F20">
            <v>0.7</v>
          </cell>
          <cell r="G20">
            <v>0.46899999999999997</v>
          </cell>
          <cell r="H20"/>
          <cell r="I20">
            <v>48.17</v>
          </cell>
          <cell r="J20">
            <v>49.5</v>
          </cell>
          <cell r="K20"/>
          <cell r="L20">
            <v>33.22</v>
          </cell>
          <cell r="M20">
            <v>40</v>
          </cell>
          <cell r="N20"/>
          <cell r="O20">
            <v>1.92</v>
          </cell>
          <cell r="P20">
            <v>2.3199999999999998</v>
          </cell>
          <cell r="Q20"/>
          <cell r="R20">
            <v>2.9</v>
          </cell>
          <cell r="S20">
            <v>4</v>
          </cell>
          <cell r="T20"/>
          <cell r="U20">
            <v>42671</v>
          </cell>
          <cell r="V20"/>
          <cell r="W20"/>
          <cell r="X20"/>
          <cell r="Y20"/>
          <cell r="Z20"/>
        </row>
        <row r="21">
          <cell r="B21" t="str">
            <v>OGE</v>
          </cell>
          <cell r="C21" t="str">
            <v>OGE Energy Corp.</v>
          </cell>
          <cell r="D21"/>
          <cell r="E21">
            <v>0.27500000000000002</v>
          </cell>
          <cell r="F21">
            <v>0.9</v>
          </cell>
          <cell r="G21">
            <v>0.55700000000000005</v>
          </cell>
          <cell r="H21"/>
          <cell r="I21">
            <v>199.7</v>
          </cell>
          <cell r="J21">
            <v>201.5</v>
          </cell>
          <cell r="K21"/>
          <cell r="L21">
            <v>16.66</v>
          </cell>
          <cell r="M21">
            <v>19.75</v>
          </cell>
          <cell r="N21"/>
          <cell r="O21">
            <v>1.05</v>
          </cell>
          <cell r="P21">
            <v>1.65</v>
          </cell>
          <cell r="Q21"/>
          <cell r="R21">
            <v>1.69</v>
          </cell>
          <cell r="S21">
            <v>2.25</v>
          </cell>
          <cell r="T21"/>
          <cell r="U21">
            <v>42629</v>
          </cell>
          <cell r="V21"/>
          <cell r="W21"/>
          <cell r="X21"/>
          <cell r="Y21"/>
          <cell r="Z21"/>
        </row>
        <row r="22">
          <cell r="B22" t="str">
            <v>OTTR</v>
          </cell>
          <cell r="C22" t="str">
            <v>Otter Tail Corporation</v>
          </cell>
          <cell r="D22"/>
          <cell r="E22">
            <v>0.313</v>
          </cell>
          <cell r="F22">
            <v>0.85</v>
          </cell>
          <cell r="G22">
            <v>0.57599999999999996</v>
          </cell>
          <cell r="H22"/>
          <cell r="I22">
            <v>37.86</v>
          </cell>
          <cell r="J22">
            <v>43</v>
          </cell>
          <cell r="K22"/>
          <cell r="L22">
            <v>15.98</v>
          </cell>
          <cell r="M22">
            <v>20.95</v>
          </cell>
          <cell r="N22"/>
          <cell r="O22">
            <v>1.23</v>
          </cell>
          <cell r="P22">
            <v>1.33</v>
          </cell>
          <cell r="Q22"/>
          <cell r="R22">
            <v>1.56</v>
          </cell>
          <cell r="S22">
            <v>2.1</v>
          </cell>
          <cell r="T22"/>
          <cell r="U22">
            <v>42629</v>
          </cell>
          <cell r="V22"/>
          <cell r="W22"/>
          <cell r="X22"/>
          <cell r="Y22"/>
          <cell r="Z22"/>
        </row>
        <row r="23">
          <cell r="B23" t="str">
            <v>PNW</v>
          </cell>
          <cell r="C23" t="str">
            <v>Pinnacle West Capital Corporation</v>
          </cell>
          <cell r="D23"/>
          <cell r="E23">
            <v>0.625</v>
          </cell>
          <cell r="F23">
            <v>0.7</v>
          </cell>
          <cell r="G23">
            <v>0.56999999999999995</v>
          </cell>
          <cell r="H23"/>
          <cell r="I23">
            <v>110.98</v>
          </cell>
          <cell r="J23">
            <v>113.5</v>
          </cell>
          <cell r="K23"/>
          <cell r="L23">
            <v>41.3</v>
          </cell>
          <cell r="M23">
            <v>49</v>
          </cell>
          <cell r="N23"/>
          <cell r="O23">
            <v>2.44</v>
          </cell>
          <cell r="P23">
            <v>3.1</v>
          </cell>
          <cell r="Q23"/>
          <cell r="R23">
            <v>3.92</v>
          </cell>
          <cell r="S23">
            <v>4.75</v>
          </cell>
          <cell r="T23"/>
          <cell r="U23">
            <v>42671</v>
          </cell>
          <cell r="V23"/>
          <cell r="W23"/>
          <cell r="X23"/>
          <cell r="Y23"/>
          <cell r="Z23"/>
        </row>
        <row r="24">
          <cell r="B24" t="str">
            <v>PNM</v>
          </cell>
          <cell r="C24" t="str">
            <v>PNM Resources, Inc.</v>
          </cell>
          <cell r="D24"/>
          <cell r="E24">
            <v>0.22</v>
          </cell>
          <cell r="F24">
            <v>0.75</v>
          </cell>
          <cell r="G24">
            <v>0.45500000000000002</v>
          </cell>
          <cell r="H24"/>
          <cell r="I24">
            <v>79.650000000000006</v>
          </cell>
          <cell r="J24">
            <v>80</v>
          </cell>
          <cell r="K24"/>
          <cell r="L24">
            <v>20.78</v>
          </cell>
          <cell r="M24">
            <v>25.5</v>
          </cell>
          <cell r="N24"/>
          <cell r="O24">
            <v>0.8</v>
          </cell>
          <cell r="P24">
            <v>1.3</v>
          </cell>
          <cell r="Q24"/>
          <cell r="R24">
            <v>1.64</v>
          </cell>
          <cell r="S24">
            <v>2.35</v>
          </cell>
          <cell r="T24"/>
          <cell r="U24">
            <v>42671</v>
          </cell>
          <cell r="V24"/>
          <cell r="W24"/>
          <cell r="X24"/>
          <cell r="Y24"/>
          <cell r="Z24"/>
        </row>
        <row r="25">
          <cell r="B25" t="str">
            <v>POR</v>
          </cell>
          <cell r="C25" t="str">
            <v>Portland General Electric Company</v>
          </cell>
          <cell r="D25"/>
          <cell r="E25">
            <v>0.32</v>
          </cell>
          <cell r="F25">
            <v>0.7</v>
          </cell>
          <cell r="G25">
            <v>0.52200000000000002</v>
          </cell>
          <cell r="H25"/>
          <cell r="I25">
            <v>88.79</v>
          </cell>
          <cell r="J25">
            <v>89.8</v>
          </cell>
          <cell r="K25"/>
          <cell r="L25">
            <v>25.43</v>
          </cell>
          <cell r="M25">
            <v>30.25</v>
          </cell>
          <cell r="N25"/>
          <cell r="O25">
            <v>1.18</v>
          </cell>
          <cell r="P25">
            <v>1.6</v>
          </cell>
          <cell r="Q25"/>
          <cell r="R25">
            <v>2.04</v>
          </cell>
          <cell r="S25">
            <v>2.75</v>
          </cell>
          <cell r="T25"/>
          <cell r="U25">
            <v>42671</v>
          </cell>
          <cell r="V25"/>
          <cell r="W25"/>
          <cell r="X25"/>
          <cell r="Y25"/>
          <cell r="Z25"/>
        </row>
        <row r="26">
          <cell r="B26" t="str">
            <v>SCG</v>
          </cell>
          <cell r="C26" t="str">
            <v>SCANA Corporation</v>
          </cell>
          <cell r="D26"/>
          <cell r="E26">
            <v>0.57499999999999996</v>
          </cell>
          <cell r="F26">
            <v>0.7</v>
          </cell>
          <cell r="G26">
            <v>0.48099999999999998</v>
          </cell>
          <cell r="H26"/>
          <cell r="I26">
            <v>142.9</v>
          </cell>
          <cell r="J26">
            <v>150</v>
          </cell>
          <cell r="K26"/>
          <cell r="L26">
            <v>38.090000000000003</v>
          </cell>
          <cell r="M26">
            <v>47.75</v>
          </cell>
          <cell r="N26"/>
          <cell r="O26">
            <v>2.1800000000000002</v>
          </cell>
          <cell r="P26">
            <v>2.8</v>
          </cell>
          <cell r="Q26"/>
          <cell r="R26">
            <v>3.81</v>
          </cell>
          <cell r="S26">
            <v>4.75</v>
          </cell>
          <cell r="T26"/>
          <cell r="U26">
            <v>42601</v>
          </cell>
          <cell r="V26"/>
          <cell r="W26"/>
          <cell r="X26"/>
          <cell r="Y26"/>
          <cell r="Z26"/>
        </row>
        <row r="27">
          <cell r="B27" t="str">
            <v>XEL</v>
          </cell>
          <cell r="C27" t="str">
            <v>Xcel Energy Inc.</v>
          </cell>
          <cell r="D27"/>
          <cell r="E27">
            <v>0.34</v>
          </cell>
          <cell r="F27">
            <v>0.6</v>
          </cell>
          <cell r="G27">
            <v>0.45900000000000002</v>
          </cell>
          <cell r="H27"/>
          <cell r="I27">
            <v>507.54</v>
          </cell>
          <cell r="J27">
            <v>508</v>
          </cell>
          <cell r="K27"/>
          <cell r="L27">
            <v>20.89</v>
          </cell>
          <cell r="M27">
            <v>25.5</v>
          </cell>
          <cell r="N27"/>
          <cell r="O27">
            <v>1.28</v>
          </cell>
          <cell r="P27">
            <v>1.7</v>
          </cell>
          <cell r="Q27"/>
          <cell r="R27">
            <v>2.1</v>
          </cell>
          <cell r="S27">
            <v>2.75</v>
          </cell>
          <cell r="T27"/>
          <cell r="U27">
            <v>42671</v>
          </cell>
          <cell r="V27"/>
          <cell r="W27"/>
          <cell r="X27"/>
          <cell r="Y27"/>
          <cell r="Z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</sheetData>
      <sheetData sheetId="21">
        <row r="6">
          <cell r="B6" t="str">
            <v>ALE</v>
          </cell>
          <cell r="C6" t="str">
            <v>ALLETE, Inc. (NYSE: ALE)</v>
          </cell>
          <cell r="D6"/>
          <cell r="E6"/>
          <cell r="F6">
            <v>5.5E-2</v>
          </cell>
          <cell r="G6" t="str">
            <v>N/A</v>
          </cell>
          <cell r="H6"/>
          <cell r="I6">
            <v>0.06</v>
          </cell>
          <cell r="J6">
            <v>1</v>
          </cell>
          <cell r="K6"/>
          <cell r="L6">
            <v>0.05</v>
          </cell>
          <cell r="M6">
            <v>1</v>
          </cell>
        </row>
        <row r="7">
          <cell r="B7" t="str">
            <v>LNT</v>
          </cell>
          <cell r="C7" t="str">
            <v>Alliant Energy Corporation (NYSE: LNT)</v>
          </cell>
          <cell r="D7"/>
          <cell r="E7"/>
          <cell r="F7">
            <v>6.0999999999999999E-2</v>
          </cell>
          <cell r="G7" t="str">
            <v>N/A</v>
          </cell>
          <cell r="H7"/>
          <cell r="I7">
            <v>7.2000000000000008E-2</v>
          </cell>
          <cell r="J7">
            <v>2</v>
          </cell>
          <cell r="K7"/>
          <cell r="L7">
            <v>6.6000000000000003E-2</v>
          </cell>
          <cell r="M7">
            <v>2</v>
          </cell>
        </row>
        <row r="8">
          <cell r="B8" t="str">
            <v>AEE</v>
          </cell>
          <cell r="C8" t="str">
            <v>Ameren Corporation (NYSE: AEE)</v>
          </cell>
          <cell r="D8"/>
          <cell r="E8"/>
          <cell r="F8">
            <v>6.0999999999999999E-2</v>
          </cell>
          <cell r="G8" t="str">
            <v>N/A</v>
          </cell>
          <cell r="H8"/>
          <cell r="I8">
            <v>7.0000000000000007E-2</v>
          </cell>
          <cell r="J8">
            <v>2</v>
          </cell>
          <cell r="K8"/>
          <cell r="L8">
            <v>5.6000000000000001E-2</v>
          </cell>
          <cell r="M8">
            <v>2</v>
          </cell>
        </row>
        <row r="9">
          <cell r="B9" t="str">
            <v>AEP</v>
          </cell>
          <cell r="C9" t="str">
            <v>American Electric Power Company, Inc. (NYSE: AEP)</v>
          </cell>
          <cell r="D9"/>
          <cell r="E9"/>
          <cell r="F9">
            <v>5.1999999999999998E-2</v>
          </cell>
          <cell r="G9" t="str">
            <v>N/A</v>
          </cell>
          <cell r="H9"/>
          <cell r="I9">
            <v>3.3000000000000002E-2</v>
          </cell>
          <cell r="J9">
            <v>5</v>
          </cell>
          <cell r="K9"/>
          <cell r="L9">
            <v>2.75E-2</v>
          </cell>
          <cell r="M9">
            <v>1</v>
          </cell>
        </row>
        <row r="10">
          <cell r="B10" t="str">
            <v>AVA</v>
          </cell>
          <cell r="C10" t="str">
            <v>Avista Corporation (NYSE: AVA)</v>
          </cell>
          <cell r="D10"/>
          <cell r="E10"/>
          <cell r="F10">
            <v>5.2999999999999999E-2</v>
          </cell>
          <cell r="G10" t="str">
            <v>N/A</v>
          </cell>
          <cell r="H10"/>
          <cell r="I10">
            <v>5.2999999999999999E-2</v>
          </cell>
          <cell r="J10">
            <v>1</v>
          </cell>
          <cell r="K10"/>
          <cell r="L10" t="str">
            <v>N/A</v>
          </cell>
          <cell r="M10" t="str">
            <v>N/A</v>
          </cell>
        </row>
        <row r="11">
          <cell r="B11" t="str">
            <v>CMS</v>
          </cell>
          <cell r="C11" t="str">
            <v>CMS Energy Corporation (NYSE: CMS)</v>
          </cell>
          <cell r="D11"/>
          <cell r="E11"/>
          <cell r="F11">
            <v>6.6000000000000003E-2</v>
          </cell>
          <cell r="G11" t="str">
            <v>N/A</v>
          </cell>
          <cell r="H11"/>
          <cell r="I11">
            <v>6.4000000000000001E-2</v>
          </cell>
          <cell r="J11">
            <v>4</v>
          </cell>
          <cell r="K11"/>
          <cell r="L11">
            <v>7.2599999999999998E-2</v>
          </cell>
          <cell r="M11">
            <v>2</v>
          </cell>
        </row>
        <row r="12">
          <cell r="B12" t="str">
            <v>DTE</v>
          </cell>
          <cell r="C12" t="str">
            <v>DTE Energy Company (NYSE: DTE)</v>
          </cell>
          <cell r="D12"/>
          <cell r="E12"/>
          <cell r="F12">
            <v>5.8000000000000003E-2</v>
          </cell>
          <cell r="G12" t="str">
            <v>N/A</v>
          </cell>
          <cell r="H12"/>
          <cell r="I12">
            <v>5.4000000000000006E-2</v>
          </cell>
          <cell r="J12">
            <v>4</v>
          </cell>
          <cell r="K12"/>
          <cell r="L12">
            <v>5.6300000000000003E-2</v>
          </cell>
          <cell r="M12">
            <v>3</v>
          </cell>
        </row>
        <row r="13">
          <cell r="B13" t="str">
            <v>IDA</v>
          </cell>
          <cell r="C13" t="str">
            <v>IDACORP, Inc. (NYSE: IDA)</v>
          </cell>
          <cell r="D13"/>
          <cell r="E13"/>
          <cell r="F13">
            <v>4.2999999999999997E-2</v>
          </cell>
          <cell r="G13" t="str">
            <v>N/A</v>
          </cell>
          <cell r="H13"/>
          <cell r="I13">
            <v>4.4000000000000004E-2</v>
          </cell>
          <cell r="J13">
            <v>2</v>
          </cell>
          <cell r="K13"/>
          <cell r="L13">
            <v>4.1000000000000002E-2</v>
          </cell>
          <cell r="M13">
            <v>2</v>
          </cell>
        </row>
        <row r="14">
          <cell r="B14" t="str">
            <v>NWE</v>
          </cell>
          <cell r="C14" t="str">
            <v>NorthWestern Corporation (NYSE: NWE)</v>
          </cell>
          <cell r="D14"/>
          <cell r="E14"/>
          <cell r="F14">
            <v>0.05</v>
          </cell>
          <cell r="G14" t="str">
            <v>N/A</v>
          </cell>
          <cell r="H14"/>
          <cell r="I14">
            <v>4.7E-2</v>
          </cell>
          <cell r="J14">
            <v>3</v>
          </cell>
          <cell r="K14"/>
          <cell r="L14">
            <v>4.4999999999999998E-2</v>
          </cell>
          <cell r="M14">
            <v>2</v>
          </cell>
        </row>
        <row r="15">
          <cell r="B15" t="str">
            <v>OGE</v>
          </cell>
          <cell r="C15" t="str">
            <v>OGE Energy Corp. (NYSE: OGE)</v>
          </cell>
          <cell r="D15"/>
          <cell r="E15"/>
          <cell r="F15">
            <v>5.1999999999999998E-2</v>
          </cell>
          <cell r="G15" t="str">
            <v>N/A</v>
          </cell>
          <cell r="H15"/>
          <cell r="I15">
            <v>5.5999999999999994E-2</v>
          </cell>
          <cell r="J15">
            <v>3</v>
          </cell>
          <cell r="K15"/>
          <cell r="L15">
            <v>4.2999999999999997E-2</v>
          </cell>
          <cell r="M15">
            <v>2</v>
          </cell>
        </row>
        <row r="16">
          <cell r="B16" t="str">
            <v>OTTR</v>
          </cell>
          <cell r="C16" t="str">
            <v>Otter Tail Corporation (NASDAQ: OTTR)</v>
          </cell>
          <cell r="D16"/>
          <cell r="E16"/>
          <cell r="F16" t="str">
            <v>N/A</v>
          </cell>
          <cell r="G16" t="str">
            <v>N/A</v>
          </cell>
          <cell r="H16"/>
          <cell r="I16" t="str">
            <v>N/A</v>
          </cell>
          <cell r="J16" t="str">
            <v>N/A</v>
          </cell>
          <cell r="K16"/>
          <cell r="L16" t="str">
            <v>N/A</v>
          </cell>
          <cell r="M16" t="str">
            <v>N/A</v>
          </cell>
        </row>
        <row r="17">
          <cell r="B17" t="str">
            <v>PNW</v>
          </cell>
          <cell r="C17" t="str">
            <v>Pinnacle West Capital Corporation (NYSE: PNW)</v>
          </cell>
          <cell r="D17"/>
          <cell r="E17"/>
          <cell r="F17">
            <v>4.2999999999999997E-2</v>
          </cell>
          <cell r="G17" t="str">
            <v>N/A</v>
          </cell>
          <cell r="H17"/>
          <cell r="I17">
            <v>4.4999999999999998E-2</v>
          </cell>
          <cell r="J17">
            <v>5</v>
          </cell>
          <cell r="K17"/>
          <cell r="L17">
            <v>3.95E-2</v>
          </cell>
          <cell r="M17">
            <v>2</v>
          </cell>
        </row>
        <row r="18">
          <cell r="B18" t="str">
            <v>PNM</v>
          </cell>
          <cell r="C18" t="str">
            <v>PNM Resources, Inc. (NYSE: PNM)</v>
          </cell>
          <cell r="D18"/>
          <cell r="E18"/>
          <cell r="F18">
            <v>6.7000000000000004E-2</v>
          </cell>
          <cell r="G18" t="str">
            <v>N/A</v>
          </cell>
          <cell r="H18"/>
          <cell r="I18">
            <v>7.0000000000000007E-2</v>
          </cell>
          <cell r="J18">
            <v>4</v>
          </cell>
          <cell r="K18"/>
          <cell r="L18">
            <v>5.8999999999999997E-2</v>
          </cell>
          <cell r="M18">
            <v>2</v>
          </cell>
        </row>
        <row r="19">
          <cell r="B19" t="str">
            <v>POR</v>
          </cell>
          <cell r="C19" t="str">
            <v>Portland General Electric Company (NYSE: POR)</v>
          </cell>
          <cell r="D19"/>
          <cell r="E19"/>
          <cell r="F19">
            <v>0.06</v>
          </cell>
          <cell r="G19" t="str">
            <v>N/A</v>
          </cell>
          <cell r="H19"/>
          <cell r="I19">
            <v>4.8000000000000001E-2</v>
          </cell>
          <cell r="J19">
            <v>3</v>
          </cell>
          <cell r="K19"/>
          <cell r="L19">
            <v>5.0999999999999997E-2</v>
          </cell>
          <cell r="M19">
            <v>1</v>
          </cell>
        </row>
        <row r="20">
          <cell r="B20" t="str">
            <v>SCG</v>
          </cell>
          <cell r="C20" t="str">
            <v>SCANA Corporation (NYSE: SCG)</v>
          </cell>
          <cell r="D20"/>
          <cell r="E20"/>
          <cell r="F20">
            <v>5.5E-2</v>
          </cell>
          <cell r="G20" t="str">
            <v>N/A</v>
          </cell>
          <cell r="H20"/>
          <cell r="I20">
            <v>6.2E-2</v>
          </cell>
          <cell r="J20">
            <v>3</v>
          </cell>
          <cell r="K20"/>
          <cell r="L20">
            <v>0.06</v>
          </cell>
          <cell r="M20">
            <v>1</v>
          </cell>
        </row>
        <row r="21">
          <cell r="B21" t="str">
            <v>XEL</v>
          </cell>
          <cell r="C21" t="str">
            <v>Xcel Energy Inc. (NYSE: XEL)</v>
          </cell>
          <cell r="D21"/>
          <cell r="E21"/>
          <cell r="F21">
            <v>5.3999999999999999E-2</v>
          </cell>
          <cell r="G21" t="str">
            <v>N/A</v>
          </cell>
          <cell r="H21"/>
          <cell r="I21">
            <v>5.0999999999999997E-2</v>
          </cell>
          <cell r="J21">
            <v>4</v>
          </cell>
          <cell r="K21"/>
          <cell r="L21">
            <v>5.3600000000000002E-2</v>
          </cell>
          <cell r="M21">
            <v>2</v>
          </cell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</sheetData>
      <sheetData sheetId="22">
        <row r="2">
          <cell r="F2">
            <v>1</v>
          </cell>
          <cell r="G2" t="str">
            <v>ALE</v>
          </cell>
          <cell r="H2" t="str">
            <v>ALLETE, Inc.</v>
          </cell>
          <cell r="I2"/>
          <cell r="J2">
            <v>59.996153846153859</v>
          </cell>
          <cell r="K2">
            <v>2</v>
          </cell>
          <cell r="L2" t="str">
            <v>LNT</v>
          </cell>
          <cell r="M2" t="str">
            <v>Alliant Energy Corporation</v>
          </cell>
          <cell r="N2"/>
          <cell r="O2">
            <v>38.302353846153849</v>
          </cell>
          <cell r="P2">
            <v>3</v>
          </cell>
          <cell r="Q2" t="str">
            <v>AEE</v>
          </cell>
          <cell r="R2" t="str">
            <v>Ameren Corporation</v>
          </cell>
          <cell r="S2"/>
          <cell r="T2">
            <v>49.585000000000001</v>
          </cell>
          <cell r="U2">
            <v>4</v>
          </cell>
          <cell r="V2" t="str">
            <v>AEP</v>
          </cell>
          <cell r="W2" t="str">
            <v>American Electric Power Company, Inc.</v>
          </cell>
          <cell r="X2"/>
          <cell r="Y2">
            <v>64.972096153846167</v>
          </cell>
          <cell r="Z2">
            <v>5</v>
          </cell>
          <cell r="AA2" t="str">
            <v>AVA</v>
          </cell>
          <cell r="AB2" t="str">
            <v>Avista Corporation</v>
          </cell>
          <cell r="AC2"/>
          <cell r="AD2">
            <v>41.301923076923075</v>
          </cell>
          <cell r="AE2">
            <v>6</v>
          </cell>
          <cell r="AF2" t="str">
            <v>CMS</v>
          </cell>
          <cell r="AG2" t="str">
            <v>CMS Energy Corporation</v>
          </cell>
          <cell r="AH2"/>
          <cell r="AI2">
            <v>42.359415384615389</v>
          </cell>
          <cell r="AJ2">
            <v>7</v>
          </cell>
          <cell r="AK2" t="str">
            <v>DTE</v>
          </cell>
          <cell r="AL2" t="str">
            <v>DTE Energy Company</v>
          </cell>
          <cell r="AM2"/>
          <cell r="AN2">
            <v>93.897880769230753</v>
          </cell>
          <cell r="AO2">
            <v>8</v>
          </cell>
          <cell r="AP2" t="str">
            <v>IDA</v>
          </cell>
          <cell r="AQ2" t="str">
            <v>IDACORP, Inc.</v>
          </cell>
          <cell r="AR2"/>
          <cell r="AS2">
            <v>77.175999999999988</v>
          </cell>
          <cell r="AT2">
            <v>9</v>
          </cell>
          <cell r="AU2" t="str">
            <v>NWE</v>
          </cell>
          <cell r="AV2" t="str">
            <v>NorthWestern Corporation</v>
          </cell>
          <cell r="AW2"/>
          <cell r="AX2">
            <v>57.782734615384612</v>
          </cell>
          <cell r="AY2">
            <v>10</v>
          </cell>
          <cell r="AZ2" t="str">
            <v>OGE</v>
          </cell>
          <cell r="BA2" t="str">
            <v>OGE Energy Corp.</v>
          </cell>
          <cell r="BB2"/>
          <cell r="BC2">
            <v>31.159807692307691</v>
          </cell>
          <cell r="BD2">
            <v>11</v>
          </cell>
          <cell r="BE2" t="str">
            <v>OTTR</v>
          </cell>
          <cell r="BF2" t="str">
            <v>Otter Tail Corporation</v>
          </cell>
          <cell r="BG2"/>
          <cell r="BH2">
            <v>34.582730769230764</v>
          </cell>
          <cell r="BI2">
            <v>12</v>
          </cell>
          <cell r="BJ2" t="str">
            <v>PNW</v>
          </cell>
          <cell r="BK2" t="str">
            <v>Pinnacle West Capital Corporation</v>
          </cell>
          <cell r="BL2"/>
          <cell r="BM2">
            <v>75.947307692307689</v>
          </cell>
          <cell r="BN2">
            <v>13</v>
          </cell>
          <cell r="BO2" t="str">
            <v>PNM</v>
          </cell>
          <cell r="BP2" t="str">
            <v>PNM Resources, Inc.</v>
          </cell>
          <cell r="BQ2"/>
          <cell r="BR2">
            <v>32.524423076923071</v>
          </cell>
          <cell r="BS2">
            <v>14</v>
          </cell>
          <cell r="BT2" t="str">
            <v>POR</v>
          </cell>
          <cell r="BU2" t="str">
            <v>Portland General Electric Company</v>
          </cell>
          <cell r="BV2"/>
          <cell r="BW2">
            <v>42.499038461538461</v>
          </cell>
          <cell r="BX2">
            <v>15</v>
          </cell>
          <cell r="BY2" t="str">
            <v>SCG</v>
          </cell>
          <cell r="BZ2" t="str">
            <v>SCANA Corporation</v>
          </cell>
          <cell r="CA2"/>
          <cell r="CB2">
            <v>71.691692307692307</v>
          </cell>
          <cell r="CC2">
            <v>16</v>
          </cell>
          <cell r="CD2" t="str">
            <v>XEL</v>
          </cell>
          <cell r="CE2" t="str">
            <v>Xcel Energy Inc.</v>
          </cell>
          <cell r="CF2"/>
          <cell r="CG2">
            <v>41.507403846153849</v>
          </cell>
          <cell r="CH2">
            <v>17</v>
          </cell>
          <cell r="CI2">
            <v>0</v>
          </cell>
          <cell r="CJ2" t="e">
            <v>#N/A</v>
          </cell>
          <cell r="CK2"/>
          <cell r="CL2" t="e">
            <v>#DIV/0!</v>
          </cell>
          <cell r="CM2">
            <v>18</v>
          </cell>
          <cell r="CN2">
            <v>0</v>
          </cell>
          <cell r="CO2" t="e">
            <v>#N/A</v>
          </cell>
          <cell r="CP2"/>
          <cell r="CQ2" t="e">
            <v>#DIV/0!</v>
          </cell>
          <cell r="CR2">
            <v>19</v>
          </cell>
          <cell r="CS2">
            <v>0</v>
          </cell>
          <cell r="CT2" t="e">
            <v>#N/A</v>
          </cell>
          <cell r="CU2"/>
          <cell r="CV2" t="e">
            <v>#DIV/0!</v>
          </cell>
          <cell r="CW2">
            <v>20</v>
          </cell>
          <cell r="CX2">
            <v>0</v>
          </cell>
          <cell r="CY2" t="e">
            <v>#N/A</v>
          </cell>
          <cell r="CZ2"/>
          <cell r="DA2" t="e">
            <v>#DIV/0!</v>
          </cell>
          <cell r="DB2">
            <v>21</v>
          </cell>
          <cell r="DC2">
            <v>0</v>
          </cell>
          <cell r="DD2" t="e">
            <v>#N/A</v>
          </cell>
          <cell r="DE2"/>
          <cell r="DF2" t="e">
            <v>#DIV/0!</v>
          </cell>
          <cell r="DG2">
            <v>22</v>
          </cell>
          <cell r="DH2">
            <v>0</v>
          </cell>
          <cell r="DI2" t="e">
            <v>#N/A</v>
          </cell>
          <cell r="DJ2"/>
          <cell r="DK2" t="e">
            <v>#DIV/0!</v>
          </cell>
          <cell r="DL2">
            <v>23</v>
          </cell>
          <cell r="DM2">
            <v>0</v>
          </cell>
          <cell r="DN2" t="e">
            <v>#N/A</v>
          </cell>
          <cell r="DO2"/>
          <cell r="DP2" t="e">
            <v>#DIV/0!</v>
          </cell>
          <cell r="DQ2">
            <v>24</v>
          </cell>
          <cell r="DR2">
            <v>0</v>
          </cell>
          <cell r="DS2" t="e">
            <v>#N/A</v>
          </cell>
          <cell r="DT2"/>
          <cell r="DU2" t="e">
            <v>#DIV/0!</v>
          </cell>
          <cell r="DV2">
            <v>25</v>
          </cell>
          <cell r="DW2">
            <v>0</v>
          </cell>
          <cell r="DX2" t="e">
            <v>#N/A</v>
          </cell>
          <cell r="DY2"/>
          <cell r="DZ2" t="e">
            <v>#DIV/0!</v>
          </cell>
          <cell r="EA2">
            <v>26</v>
          </cell>
          <cell r="EB2">
            <v>0</v>
          </cell>
          <cell r="EC2" t="e">
            <v>#N/A</v>
          </cell>
          <cell r="ED2"/>
          <cell r="EE2" t="e">
            <v>#DIV/0!</v>
          </cell>
          <cell r="EF2">
            <v>27</v>
          </cell>
          <cell r="EG2">
            <v>0</v>
          </cell>
          <cell r="EH2" t="e">
            <v>#N/A</v>
          </cell>
          <cell r="EI2"/>
          <cell r="EJ2" t="e">
            <v>#DIV/0!</v>
          </cell>
          <cell r="EK2">
            <v>28</v>
          </cell>
          <cell r="EL2">
            <v>0</v>
          </cell>
          <cell r="EM2" t="e">
            <v>#N/A</v>
          </cell>
          <cell r="EN2"/>
          <cell r="EO2" t="e">
            <v>#DIV/0!</v>
          </cell>
          <cell r="EP2">
            <v>29</v>
          </cell>
          <cell r="EQ2">
            <v>0</v>
          </cell>
          <cell r="ER2" t="e">
            <v>#N/A</v>
          </cell>
          <cell r="ES2"/>
          <cell r="ET2" t="e">
            <v>#DIV/0!</v>
          </cell>
          <cell r="EU2">
            <v>30</v>
          </cell>
          <cell r="EV2">
            <v>0</v>
          </cell>
          <cell r="EW2" t="e">
            <v>#N/A</v>
          </cell>
          <cell r="EX2"/>
          <cell r="EY2" t="e">
            <v>#DIV/0!</v>
          </cell>
          <cell r="EZ2">
            <v>31</v>
          </cell>
          <cell r="FA2">
            <v>0</v>
          </cell>
          <cell r="FB2" t="e">
            <v>#N/A</v>
          </cell>
          <cell r="FC2"/>
          <cell r="FD2" t="e">
            <v>#DIV/0!</v>
          </cell>
          <cell r="FE2">
            <v>32</v>
          </cell>
          <cell r="FF2">
            <v>0</v>
          </cell>
          <cell r="FG2" t="e">
            <v>#N/A</v>
          </cell>
          <cell r="FH2"/>
          <cell r="FI2" t="e">
            <v>#DIV/0!</v>
          </cell>
          <cell r="FJ2">
            <v>33</v>
          </cell>
          <cell r="FK2">
            <v>0</v>
          </cell>
          <cell r="FL2" t="e">
            <v>#N/A</v>
          </cell>
          <cell r="FM2"/>
          <cell r="FN2" t="e">
            <v>#DIV/0!</v>
          </cell>
          <cell r="FO2">
            <v>34</v>
          </cell>
          <cell r="FP2">
            <v>0</v>
          </cell>
          <cell r="FQ2" t="e">
            <v>#N/A</v>
          </cell>
          <cell r="FR2"/>
          <cell r="FS2" t="e">
            <v>#DIV/0!</v>
          </cell>
          <cell r="FT2">
            <v>35</v>
          </cell>
          <cell r="FU2">
            <v>0</v>
          </cell>
          <cell r="FV2" t="e">
            <v>#N/A</v>
          </cell>
          <cell r="FW2"/>
          <cell r="FX2" t="e">
            <v>#DIV/0!</v>
          </cell>
          <cell r="FY2">
            <v>36</v>
          </cell>
          <cell r="FZ2">
            <v>0</v>
          </cell>
          <cell r="GA2" t="e">
            <v>#N/A</v>
          </cell>
          <cell r="GB2"/>
          <cell r="GC2" t="e">
            <v>#DIV/0!</v>
          </cell>
          <cell r="GD2">
            <v>37</v>
          </cell>
          <cell r="GE2">
            <v>0</v>
          </cell>
          <cell r="GF2" t="e">
            <v>#N/A</v>
          </cell>
          <cell r="GG2"/>
          <cell r="GH2" t="e">
            <v>#DIV/0!</v>
          </cell>
          <cell r="GI2">
            <v>38</v>
          </cell>
          <cell r="GJ2">
            <v>0</v>
          </cell>
          <cell r="GK2" t="e">
            <v>#N/A</v>
          </cell>
          <cell r="GL2"/>
          <cell r="GM2" t="e">
            <v>#DIV/0!</v>
          </cell>
          <cell r="GN2">
            <v>39</v>
          </cell>
          <cell r="GO2">
            <v>0</v>
          </cell>
          <cell r="GP2" t="e">
            <v>#N/A</v>
          </cell>
          <cell r="GQ2"/>
          <cell r="GR2" t="e">
            <v>#DIV/0!</v>
          </cell>
          <cell r="GS2">
            <v>40</v>
          </cell>
          <cell r="GT2">
            <v>0</v>
          </cell>
          <cell r="GU2" t="e">
            <v>#N/A</v>
          </cell>
          <cell r="GV2"/>
          <cell r="GW2" t="e">
            <v>#DIV/0!</v>
          </cell>
          <cell r="GX2">
            <v>41</v>
          </cell>
          <cell r="GY2">
            <v>0</v>
          </cell>
          <cell r="GZ2" t="e">
            <v>#N/A</v>
          </cell>
          <cell r="HA2"/>
          <cell r="HB2" t="e">
            <v>#DIV/0!</v>
          </cell>
          <cell r="HC2">
            <v>42</v>
          </cell>
          <cell r="HD2">
            <v>0</v>
          </cell>
          <cell r="HE2" t="e">
            <v>#N/A</v>
          </cell>
          <cell r="HF2"/>
          <cell r="HG2" t="e">
            <v>#DIV/0!</v>
          </cell>
          <cell r="HH2">
            <v>43</v>
          </cell>
          <cell r="HI2">
            <v>0</v>
          </cell>
          <cell r="HJ2" t="e">
            <v>#N/A</v>
          </cell>
          <cell r="HK2"/>
          <cell r="HL2" t="e">
            <v>#DIV/0!</v>
          </cell>
          <cell r="HM2">
            <v>44</v>
          </cell>
          <cell r="HN2">
            <v>0</v>
          </cell>
          <cell r="HO2" t="e">
            <v>#N/A</v>
          </cell>
          <cell r="HP2"/>
          <cell r="HQ2" t="e">
            <v>#DIV/0!</v>
          </cell>
          <cell r="HR2">
            <v>45</v>
          </cell>
          <cell r="HS2">
            <v>0</v>
          </cell>
          <cell r="HT2" t="e">
            <v>#N/A</v>
          </cell>
          <cell r="HU2"/>
          <cell r="HV2" t="e">
            <v>#DIV/0!</v>
          </cell>
          <cell r="HW2">
            <v>46</v>
          </cell>
          <cell r="HX2">
            <v>0</v>
          </cell>
          <cell r="HY2" t="e">
            <v>#N/A</v>
          </cell>
          <cell r="HZ2"/>
          <cell r="IA2" t="e">
            <v>#DIV/0!</v>
          </cell>
          <cell r="IB2">
            <v>47</v>
          </cell>
          <cell r="IC2">
            <v>0</v>
          </cell>
          <cell r="ID2" t="e">
            <v>#N/A</v>
          </cell>
          <cell r="IE2"/>
          <cell r="IF2" t="e">
            <v>#DIV/0!</v>
          </cell>
          <cell r="IG2">
            <v>48</v>
          </cell>
          <cell r="IH2">
            <v>0</v>
          </cell>
          <cell r="II2" t="e">
            <v>#N/A</v>
          </cell>
          <cell r="IJ2"/>
          <cell r="IK2" t="e">
            <v>#DIV/0!</v>
          </cell>
          <cell r="IL2">
            <v>49</v>
          </cell>
          <cell r="IM2">
            <v>0</v>
          </cell>
          <cell r="IN2" t="e">
            <v>#N/A</v>
          </cell>
          <cell r="IO2"/>
          <cell r="IP2" t="e">
            <v>#DIV/0!</v>
          </cell>
          <cell r="IQ2">
            <v>50</v>
          </cell>
          <cell r="IR2">
            <v>0</v>
          </cell>
          <cell r="IS2" t="e">
            <v>#N/A</v>
          </cell>
          <cell r="IT2"/>
          <cell r="IU2" t="e">
            <v>#DIV/0!</v>
          </cell>
        </row>
      </sheetData>
      <sheetData sheetId="23"/>
      <sheetData sheetId="24"/>
      <sheetData sheetId="25"/>
      <sheetData sheetId="26">
        <row r="6">
          <cell r="A6" t="str">
            <v>ALE</v>
          </cell>
          <cell r="B6" t="str">
            <v>ALLETE, Inc.</v>
          </cell>
          <cell r="C6">
            <v>4022309</v>
          </cell>
          <cell r="D6">
            <v>53.278304648167698</v>
          </cell>
          <cell r="E6" t="str">
            <v>BBB+</v>
          </cell>
          <cell r="F6" t="str">
            <v>A3</v>
          </cell>
          <cell r="G6">
            <v>53.278304648167698</v>
          </cell>
          <cell r="H6" t="str">
            <v>BBB+</v>
          </cell>
          <cell r="I6" t="str">
            <v>A3</v>
          </cell>
        </row>
        <row r="7">
          <cell r="A7" t="str">
            <v>LNT</v>
          </cell>
          <cell r="B7" t="str">
            <v>Alliant Energy Corporation</v>
          </cell>
          <cell r="C7">
            <v>4057038</v>
          </cell>
          <cell r="D7">
            <v>46.490231571062999</v>
          </cell>
          <cell r="E7" t="str">
            <v>A-</v>
          </cell>
          <cell r="F7" t="str">
            <v>Baa1</v>
          </cell>
          <cell r="G7">
            <v>46.490231571062999</v>
          </cell>
          <cell r="H7" t="str">
            <v>A-</v>
          </cell>
          <cell r="I7" t="str">
            <v>Baa1</v>
          </cell>
        </row>
        <row r="8">
          <cell r="A8" t="str">
            <v>AEE</v>
          </cell>
          <cell r="B8" t="str">
            <v>Ameren Corporation</v>
          </cell>
          <cell r="C8">
            <v>4007308</v>
          </cell>
          <cell r="D8">
            <v>47.367703218766998</v>
          </cell>
          <cell r="E8" t="str">
            <v>BBB+</v>
          </cell>
          <cell r="F8" t="str">
            <v>Baa1</v>
          </cell>
          <cell r="G8">
            <v>47.367703218766998</v>
          </cell>
          <cell r="H8" t="str">
            <v>BBB+</v>
          </cell>
          <cell r="I8" t="str">
            <v>Baa1</v>
          </cell>
        </row>
        <row r="9">
          <cell r="A9" t="str">
            <v>AEP</v>
          </cell>
          <cell r="B9" t="str">
            <v>American Electric Power Company, Inc.</v>
          </cell>
          <cell r="C9">
            <v>4006321</v>
          </cell>
          <cell r="D9">
            <v>46.3262309980814</v>
          </cell>
          <cell r="E9" t="str">
            <v>BBB+</v>
          </cell>
          <cell r="F9" t="str">
            <v>Baa1</v>
          </cell>
          <cell r="G9">
            <v>46.3262309980814</v>
          </cell>
          <cell r="H9" t="str">
            <v>BBB+</v>
          </cell>
          <cell r="I9" t="str">
            <v>Baa1</v>
          </cell>
        </row>
        <row r="10">
          <cell r="A10" t="str">
            <v>AVA</v>
          </cell>
          <cell r="B10" t="str">
            <v>Avista Corporation</v>
          </cell>
          <cell r="C10">
            <v>4057075</v>
          </cell>
          <cell r="D10">
            <v>46.917539974070898</v>
          </cell>
          <cell r="E10" t="str">
            <v>BBB</v>
          </cell>
          <cell r="F10" t="str">
            <v>Baa1</v>
          </cell>
          <cell r="G10">
            <v>46.917539974070898</v>
          </cell>
          <cell r="H10" t="str">
            <v>BBB</v>
          </cell>
          <cell r="I10" t="str">
            <v>Baa1</v>
          </cell>
        </row>
        <row r="11">
          <cell r="A11" t="str">
            <v>CNP</v>
          </cell>
          <cell r="B11" t="str">
            <v>CenterPoint Energy, Inc.</v>
          </cell>
          <cell r="C11">
            <v>4074390</v>
          </cell>
          <cell r="D11">
            <v>28.2969503720056</v>
          </cell>
          <cell r="E11" t="str">
            <v>A-</v>
          </cell>
          <cell r="F11" t="str">
            <v>Baa1</v>
          </cell>
          <cell r="G11">
            <v>28.2969503720056</v>
          </cell>
          <cell r="H11" t="str">
            <v>A-</v>
          </cell>
          <cell r="I11" t="str">
            <v>Baa1</v>
          </cell>
        </row>
        <row r="12">
          <cell r="A12" t="str">
            <v>CMS</v>
          </cell>
          <cell r="B12" t="str">
            <v>CMS Energy Corporation</v>
          </cell>
          <cell r="C12">
            <v>4004172</v>
          </cell>
          <cell r="D12">
            <v>29.283164782867299</v>
          </cell>
          <cell r="E12" t="str">
            <v>BBB+</v>
          </cell>
          <cell r="F12" t="str">
            <v>Baa2</v>
          </cell>
          <cell r="G12">
            <v>29.283164782867299</v>
          </cell>
          <cell r="H12" t="str">
            <v>BBB+</v>
          </cell>
          <cell r="I12" t="str">
            <v>Baa2</v>
          </cell>
        </row>
        <row r="13">
          <cell r="A13" t="str">
            <v>ED</v>
          </cell>
          <cell r="B13" t="str">
            <v>Consolidated Edison, Inc.</v>
          </cell>
          <cell r="C13">
            <v>4057041</v>
          </cell>
          <cell r="D13">
            <v>47.744814719976603</v>
          </cell>
          <cell r="E13" t="str">
            <v>A-</v>
          </cell>
          <cell r="F13" t="str">
            <v>A3</v>
          </cell>
          <cell r="G13">
            <v>47.744814719976603</v>
          </cell>
          <cell r="H13" t="str">
            <v>A-</v>
          </cell>
          <cell r="I13" t="str">
            <v>A3</v>
          </cell>
        </row>
        <row r="14">
          <cell r="A14" t="str">
            <v>D</v>
          </cell>
          <cell r="B14" t="str">
            <v>Dominion Resources, Inc.</v>
          </cell>
          <cell r="C14">
            <v>4001616</v>
          </cell>
          <cell r="D14">
            <v>29.865107065371198</v>
          </cell>
          <cell r="E14" t="str">
            <v>BBB+</v>
          </cell>
          <cell r="F14" t="str">
            <v>Baa2</v>
          </cell>
          <cell r="G14">
            <v>29.865107065371198</v>
          </cell>
          <cell r="H14" t="str">
            <v>BBB+</v>
          </cell>
          <cell r="I14" t="str">
            <v>Baa2</v>
          </cell>
        </row>
        <row r="15">
          <cell r="A15" t="str">
            <v>DTE</v>
          </cell>
          <cell r="B15" t="str">
            <v>DTE Energy Company</v>
          </cell>
          <cell r="C15">
            <v>4057044</v>
          </cell>
          <cell r="D15">
            <v>47.347115021320199</v>
          </cell>
          <cell r="E15" t="str">
            <v>BBB+</v>
          </cell>
          <cell r="F15" t="str">
            <v>Baa1</v>
          </cell>
          <cell r="G15">
            <v>47.347115021320199</v>
          </cell>
          <cell r="H15" t="str">
            <v>BBB+</v>
          </cell>
          <cell r="I15" t="str">
            <v>Baa1</v>
          </cell>
        </row>
        <row r="16">
          <cell r="A16" t="str">
            <v>ES</v>
          </cell>
          <cell r="B16" t="str">
            <v>Eversource Energy</v>
          </cell>
          <cell r="C16">
            <v>4057052</v>
          </cell>
          <cell r="D16">
            <v>49.983137318237297</v>
          </cell>
          <cell r="E16" t="str">
            <v>A</v>
          </cell>
          <cell r="F16" t="str">
            <v>Baa1</v>
          </cell>
          <cell r="G16">
            <v>49.983137318237297</v>
          </cell>
          <cell r="H16" t="str">
            <v>A</v>
          </cell>
          <cell r="I16" t="str">
            <v>Baa1</v>
          </cell>
        </row>
        <row r="17">
          <cell r="A17" t="str">
            <v>FE</v>
          </cell>
          <cell r="B17" t="str">
            <v>FirstEnergy Corp.</v>
          </cell>
          <cell r="C17">
            <v>4056944</v>
          </cell>
          <cell r="D17">
            <v>36.112807094054403</v>
          </cell>
          <cell r="E17" t="str">
            <v>BBB-</v>
          </cell>
          <cell r="F17" t="str">
            <v>Baa3</v>
          </cell>
          <cell r="G17">
            <v>36.112807094054403</v>
          </cell>
          <cell r="H17" t="str">
            <v>BBB-</v>
          </cell>
          <cell r="I17" t="str">
            <v>Baa3</v>
          </cell>
        </row>
        <row r="18">
          <cell r="A18" t="str">
            <v>GXP</v>
          </cell>
          <cell r="B18" t="str">
            <v>Great Plains Energy Incorporated</v>
          </cell>
          <cell r="C18">
            <v>4057005</v>
          </cell>
          <cell r="D18">
            <v>46.542857870217198</v>
          </cell>
          <cell r="E18" t="str">
            <v>BBB+</v>
          </cell>
          <cell r="F18" t="str">
            <v>Baa2</v>
          </cell>
          <cell r="G18">
            <v>46.542857870217198</v>
          </cell>
          <cell r="H18" t="str">
            <v>BBB+</v>
          </cell>
          <cell r="I18" t="str">
            <v>Baa2</v>
          </cell>
        </row>
        <row r="19">
          <cell r="A19" t="str">
            <v>IDA</v>
          </cell>
          <cell r="B19" t="str">
            <v>IDACORP, Inc.</v>
          </cell>
          <cell r="C19">
            <v>4056949</v>
          </cell>
          <cell r="D19">
            <v>54.033721253253901</v>
          </cell>
          <cell r="E19" t="str">
            <v>BBB</v>
          </cell>
          <cell r="F19" t="str">
            <v>Baa1</v>
          </cell>
          <cell r="G19">
            <v>54.033721253253901</v>
          </cell>
          <cell r="H19" t="str">
            <v>BBB</v>
          </cell>
          <cell r="I19" t="str">
            <v>Baa1</v>
          </cell>
        </row>
        <row r="20">
          <cell r="A20" t="str">
            <v>NWE</v>
          </cell>
          <cell r="B20" t="str">
            <v>NorthWestern Corporation</v>
          </cell>
          <cell r="C20">
            <v>4057053</v>
          </cell>
          <cell r="D20">
            <v>44.125774564422599</v>
          </cell>
          <cell r="E20" t="str">
            <v>BBB</v>
          </cell>
          <cell r="F20" t="str">
            <v>A3</v>
          </cell>
          <cell r="G20">
            <v>44.125774564422599</v>
          </cell>
          <cell r="H20" t="str">
            <v>BBB</v>
          </cell>
          <cell r="I20" t="str">
            <v>A3</v>
          </cell>
        </row>
        <row r="21">
          <cell r="A21" t="str">
            <v>OGE</v>
          </cell>
          <cell r="B21" t="str">
            <v>OGE Energy Corp.</v>
          </cell>
          <cell r="C21">
            <v>4057055</v>
          </cell>
          <cell r="D21">
            <v>54.841049993404603</v>
          </cell>
          <cell r="E21" t="str">
            <v>A-</v>
          </cell>
          <cell r="F21" t="str">
            <v>A3</v>
          </cell>
          <cell r="G21">
            <v>54.841049993404603</v>
          </cell>
          <cell r="H21" t="str">
            <v>A-</v>
          </cell>
          <cell r="I21" t="str">
            <v>A3</v>
          </cell>
        </row>
        <row r="22">
          <cell r="A22" t="str">
            <v>OTTR</v>
          </cell>
          <cell r="B22" t="str">
            <v>Otter Tail Corporation</v>
          </cell>
          <cell r="C22">
            <v>4057017</v>
          </cell>
          <cell r="D22">
            <v>51.187981349669997</v>
          </cell>
          <cell r="E22" t="str">
            <v>BBB</v>
          </cell>
          <cell r="F22" t="str">
            <v>Baa2</v>
          </cell>
          <cell r="G22">
            <v>51.187981349669997</v>
          </cell>
          <cell r="H22" t="str">
            <v>BBB</v>
          </cell>
          <cell r="I22" t="str">
            <v>Baa2</v>
          </cell>
        </row>
        <row r="23">
          <cell r="A23" t="str">
            <v>PNW</v>
          </cell>
          <cell r="B23" t="str">
            <v>Pinnacle West Capital Corporation</v>
          </cell>
          <cell r="C23">
            <v>4056951</v>
          </cell>
          <cell r="D23">
            <v>53.679438482296497</v>
          </cell>
          <cell r="E23" t="str">
            <v>A-</v>
          </cell>
          <cell r="F23" t="str">
            <v>A3</v>
          </cell>
          <cell r="G23">
            <v>53.679438482296497</v>
          </cell>
          <cell r="H23" t="str">
            <v>A-</v>
          </cell>
          <cell r="I23" t="str">
            <v>A3</v>
          </cell>
        </row>
        <row r="24">
          <cell r="A24" t="str">
            <v>PNM</v>
          </cell>
          <cell r="B24" t="str">
            <v>PNM Resources, Inc.</v>
          </cell>
          <cell r="C24">
            <v>4006880</v>
          </cell>
          <cell r="D24">
            <v>40.556189904803503</v>
          </cell>
          <cell r="E24" t="str">
            <v>BBB+</v>
          </cell>
          <cell r="F24" t="str">
            <v>Baa3</v>
          </cell>
          <cell r="G24">
            <v>40.556189904803503</v>
          </cell>
          <cell r="H24" t="str">
            <v>BBB+</v>
          </cell>
          <cell r="I24" t="str">
            <v>Baa3</v>
          </cell>
        </row>
        <row r="25">
          <cell r="A25" t="str">
            <v>POR</v>
          </cell>
          <cell r="B25" t="str">
            <v>Portland General Electric Company</v>
          </cell>
          <cell r="C25">
            <v>4057019</v>
          </cell>
          <cell r="D25">
            <v>50.661880188467599</v>
          </cell>
          <cell r="E25" t="str">
            <v>BBB</v>
          </cell>
          <cell r="F25" t="str">
            <v>A3</v>
          </cell>
          <cell r="G25">
            <v>50.661880188467599</v>
          </cell>
          <cell r="H25" t="str">
            <v>BBB</v>
          </cell>
          <cell r="I25" t="str">
            <v>A3</v>
          </cell>
        </row>
        <row r="26">
          <cell r="A26" t="str">
            <v>SCG</v>
          </cell>
          <cell r="B26" t="str">
            <v>SCANA Corporation</v>
          </cell>
          <cell r="C26">
            <v>4057061</v>
          </cell>
          <cell r="D26">
            <v>45.464416972936903</v>
          </cell>
          <cell r="E26" t="str">
            <v>BBB+</v>
          </cell>
          <cell r="F26" t="str">
            <v>Baa3</v>
          </cell>
          <cell r="G26">
            <v>45.464416972936903</v>
          </cell>
          <cell r="H26" t="str">
            <v>BBB+</v>
          </cell>
          <cell r="I26" t="str">
            <v>Baa3</v>
          </cell>
        </row>
        <row r="27">
          <cell r="A27" t="str">
            <v>WR</v>
          </cell>
          <cell r="B27" t="str">
            <v>Westar Energy, Inc.</v>
          </cell>
          <cell r="C27">
            <v>4057066</v>
          </cell>
          <cell r="D27">
            <v>50.081908040300299</v>
          </cell>
          <cell r="E27" t="str">
            <v>BBB+</v>
          </cell>
          <cell r="F27" t="str">
            <v>Baa1</v>
          </cell>
          <cell r="G27">
            <v>50.081908040300299</v>
          </cell>
          <cell r="H27" t="str">
            <v>BBB+</v>
          </cell>
          <cell r="I27" t="str">
            <v>Baa1</v>
          </cell>
        </row>
        <row r="28">
          <cell r="A28" t="str">
            <v>XEL</v>
          </cell>
          <cell r="B28" t="str">
            <v>Xcel Energy Inc.</v>
          </cell>
          <cell r="C28">
            <v>4025308</v>
          </cell>
          <cell r="D28">
            <v>43.264079674744401</v>
          </cell>
          <cell r="E28" t="str">
            <v>A-</v>
          </cell>
          <cell r="F28" t="str">
            <v>A3</v>
          </cell>
          <cell r="G28">
            <v>43.264079674744401</v>
          </cell>
          <cell r="H28" t="str">
            <v>A-</v>
          </cell>
          <cell r="I28" t="str">
            <v>A3</v>
          </cell>
        </row>
        <row r="29">
          <cell r="A29"/>
          <cell r="B29"/>
          <cell r="C29"/>
          <cell r="D29"/>
          <cell r="E29"/>
          <cell r="F29"/>
          <cell r="G29" t="str">
            <v>N/A</v>
          </cell>
          <cell r="H29" t="str">
            <v>N/A</v>
          </cell>
          <cell r="I29" t="str">
            <v>N/A</v>
          </cell>
        </row>
        <row r="30">
          <cell r="A30"/>
          <cell r="B30"/>
          <cell r="C30"/>
          <cell r="D30"/>
          <cell r="E30"/>
          <cell r="F30"/>
          <cell r="G30" t="str">
            <v>N/A</v>
          </cell>
          <cell r="H30" t="str">
            <v>N/A</v>
          </cell>
          <cell r="I30" t="str">
            <v>N/A</v>
          </cell>
        </row>
        <row r="31">
          <cell r="A31"/>
          <cell r="B31"/>
          <cell r="C31"/>
          <cell r="D31"/>
          <cell r="E31"/>
          <cell r="F31"/>
          <cell r="G31" t="str">
            <v>N/A</v>
          </cell>
          <cell r="H31" t="str">
            <v>N/A</v>
          </cell>
          <cell r="I31" t="str">
            <v>N/A</v>
          </cell>
        </row>
        <row r="32">
          <cell r="A32"/>
          <cell r="B32"/>
          <cell r="C32"/>
          <cell r="D32"/>
          <cell r="E32"/>
          <cell r="F32"/>
          <cell r="G32" t="str">
            <v>N/A</v>
          </cell>
          <cell r="H32" t="str">
            <v>N/A</v>
          </cell>
          <cell r="I32" t="str">
            <v>N/A</v>
          </cell>
        </row>
        <row r="33">
          <cell r="A33"/>
          <cell r="B33"/>
          <cell r="C33"/>
          <cell r="D33"/>
          <cell r="E33"/>
          <cell r="F33"/>
          <cell r="G33" t="str">
            <v>N/A</v>
          </cell>
          <cell r="H33" t="str">
            <v>N/A</v>
          </cell>
          <cell r="I33" t="str">
            <v>N/A</v>
          </cell>
        </row>
        <row r="34">
          <cell r="A34"/>
          <cell r="B34"/>
          <cell r="C34"/>
          <cell r="D34"/>
          <cell r="E34"/>
          <cell r="F34"/>
          <cell r="G34" t="str">
            <v>N/A</v>
          </cell>
          <cell r="H34" t="str">
            <v>N/A</v>
          </cell>
          <cell r="I34" t="str">
            <v>N/A</v>
          </cell>
        </row>
        <row r="35">
          <cell r="A35"/>
          <cell r="B35"/>
          <cell r="C35"/>
          <cell r="D35"/>
          <cell r="E35"/>
          <cell r="F35"/>
          <cell r="G35" t="str">
            <v>N/A</v>
          </cell>
          <cell r="H35" t="str">
            <v>N/A</v>
          </cell>
          <cell r="I35" t="str">
            <v>N/A</v>
          </cell>
        </row>
        <row r="36">
          <cell r="A36"/>
          <cell r="B36"/>
          <cell r="C36"/>
          <cell r="D36"/>
          <cell r="E36"/>
          <cell r="F36"/>
          <cell r="G36" t="str">
            <v>N/A</v>
          </cell>
          <cell r="H36" t="str">
            <v>N/A</v>
          </cell>
          <cell r="I36" t="str">
            <v>N/A</v>
          </cell>
        </row>
        <row r="37">
          <cell r="A37"/>
          <cell r="B37"/>
          <cell r="C37"/>
          <cell r="D37"/>
          <cell r="E37"/>
          <cell r="F37"/>
          <cell r="G37" t="str">
            <v>N/A</v>
          </cell>
          <cell r="H37" t="str">
            <v>N/A</v>
          </cell>
          <cell r="I37" t="str">
            <v>N/A</v>
          </cell>
        </row>
        <row r="38">
          <cell r="A38"/>
          <cell r="B38"/>
          <cell r="C38"/>
          <cell r="D38"/>
          <cell r="E38"/>
          <cell r="F38"/>
          <cell r="G38" t="str">
            <v>N/A</v>
          </cell>
          <cell r="H38" t="str">
            <v>N/A</v>
          </cell>
          <cell r="I38" t="str">
            <v>N/A</v>
          </cell>
        </row>
        <row r="39">
          <cell r="A39"/>
          <cell r="B39"/>
          <cell r="C39"/>
          <cell r="D39"/>
          <cell r="E39"/>
          <cell r="F39"/>
          <cell r="G39" t="str">
            <v>N/A</v>
          </cell>
          <cell r="H39" t="str">
            <v>N/A</v>
          </cell>
          <cell r="I39" t="str">
            <v>N/A</v>
          </cell>
        </row>
        <row r="40">
          <cell r="A40"/>
          <cell r="B40"/>
          <cell r="C40"/>
          <cell r="D40"/>
          <cell r="E40"/>
          <cell r="F40"/>
          <cell r="G40" t="str">
            <v>N/A</v>
          </cell>
          <cell r="H40" t="str">
            <v>N/A</v>
          </cell>
          <cell r="I40" t="str">
            <v>N/A</v>
          </cell>
        </row>
        <row r="41">
          <cell r="A41"/>
          <cell r="B41"/>
          <cell r="C41"/>
          <cell r="D41"/>
          <cell r="E41"/>
          <cell r="F41"/>
          <cell r="G41" t="str">
            <v>N/A</v>
          </cell>
          <cell r="H41" t="str">
            <v>N/A</v>
          </cell>
          <cell r="I41" t="str">
            <v>N/A</v>
          </cell>
        </row>
        <row r="42">
          <cell r="A42"/>
          <cell r="B42"/>
          <cell r="C42"/>
          <cell r="D42"/>
          <cell r="E42"/>
          <cell r="F42"/>
          <cell r="G42" t="str">
            <v>N/A</v>
          </cell>
          <cell r="H42" t="str">
            <v>N/A</v>
          </cell>
          <cell r="I42" t="str">
            <v>N/A</v>
          </cell>
        </row>
        <row r="43">
          <cell r="A43"/>
          <cell r="B43"/>
          <cell r="C43"/>
          <cell r="D43"/>
          <cell r="E43"/>
          <cell r="F43"/>
          <cell r="G43" t="str">
            <v>N/A</v>
          </cell>
          <cell r="H43" t="str">
            <v>N/A</v>
          </cell>
          <cell r="I43" t="str">
            <v>N/A</v>
          </cell>
        </row>
        <row r="44">
          <cell r="A44"/>
          <cell r="B44"/>
          <cell r="C44"/>
          <cell r="D44"/>
          <cell r="E44"/>
          <cell r="F44"/>
          <cell r="G44" t="str">
            <v>N/A</v>
          </cell>
          <cell r="H44" t="str">
            <v>N/A</v>
          </cell>
          <cell r="I44" t="str">
            <v>N/A</v>
          </cell>
        </row>
        <row r="45">
          <cell r="A45"/>
          <cell r="B45"/>
          <cell r="C45"/>
          <cell r="D45"/>
          <cell r="E45"/>
          <cell r="F45"/>
          <cell r="G45" t="str">
            <v>N/A</v>
          </cell>
          <cell r="H45" t="str">
            <v>N/A</v>
          </cell>
          <cell r="I45" t="str">
            <v>N/A</v>
          </cell>
        </row>
        <row r="46">
          <cell r="A46"/>
          <cell r="B46"/>
          <cell r="C46"/>
          <cell r="D46"/>
          <cell r="E46"/>
          <cell r="F46"/>
          <cell r="G46" t="str">
            <v>N/A</v>
          </cell>
          <cell r="H46" t="str">
            <v>N/A</v>
          </cell>
          <cell r="I46" t="str">
            <v>N/A</v>
          </cell>
        </row>
        <row r="47">
          <cell r="A47"/>
          <cell r="B47"/>
          <cell r="C47"/>
          <cell r="D47"/>
          <cell r="E47"/>
          <cell r="F47"/>
          <cell r="G47" t="str">
            <v>N/A</v>
          </cell>
          <cell r="H47" t="str">
            <v>N/A</v>
          </cell>
          <cell r="I47" t="str">
            <v>N/A</v>
          </cell>
        </row>
        <row r="48">
          <cell r="A48"/>
          <cell r="B48"/>
          <cell r="C48"/>
          <cell r="D48"/>
          <cell r="E48"/>
          <cell r="F48"/>
          <cell r="G48" t="str">
            <v>N/A</v>
          </cell>
          <cell r="H48" t="str">
            <v>N/A</v>
          </cell>
          <cell r="I48" t="str">
            <v>N/A</v>
          </cell>
        </row>
        <row r="49">
          <cell r="A49"/>
          <cell r="B49"/>
          <cell r="C49"/>
          <cell r="D49"/>
          <cell r="E49"/>
          <cell r="F49"/>
          <cell r="G49" t="str">
            <v>N/A</v>
          </cell>
          <cell r="H49" t="str">
            <v>N/A</v>
          </cell>
          <cell r="I49" t="str">
            <v>N/A</v>
          </cell>
        </row>
        <row r="50">
          <cell r="A50"/>
          <cell r="B50"/>
          <cell r="C50"/>
          <cell r="D50"/>
          <cell r="E50"/>
          <cell r="F50"/>
          <cell r="G50" t="str">
            <v>N/A</v>
          </cell>
          <cell r="H50" t="str">
            <v>N/A</v>
          </cell>
          <cell r="I50" t="str">
            <v>N/A</v>
          </cell>
        </row>
        <row r="51">
          <cell r="A51"/>
          <cell r="B51" t="str">
            <v>Kansas City Power &amp; Light Company</v>
          </cell>
          <cell r="C51">
            <v>4072456</v>
          </cell>
          <cell r="D51">
            <v>46.000415934055503</v>
          </cell>
          <cell r="E51" t="str">
            <v>BBB+</v>
          </cell>
          <cell r="F51" t="str">
            <v>Baa1</v>
          </cell>
          <cell r="G51">
            <v>46.000415934055503</v>
          </cell>
          <cell r="H51" t="str">
            <v>BBB+</v>
          </cell>
          <cell r="I51" t="str">
            <v>Baa1</v>
          </cell>
        </row>
        <row r="52">
          <cell r="A52"/>
          <cell r="B52"/>
          <cell r="C52"/>
          <cell r="D52"/>
          <cell r="E52"/>
          <cell r="F52"/>
          <cell r="G52" t="str">
            <v>N/A</v>
          </cell>
          <cell r="H52" t="str">
            <v>N/A</v>
          </cell>
          <cell r="I52" t="str">
            <v>N/A</v>
          </cell>
        </row>
        <row r="53">
          <cell r="A53"/>
          <cell r="B53"/>
          <cell r="C53"/>
          <cell r="D53"/>
          <cell r="E53"/>
          <cell r="F53"/>
          <cell r="G53" t="str">
            <v>N/A</v>
          </cell>
          <cell r="H53" t="str">
            <v>N/A</v>
          </cell>
          <cell r="I53" t="str">
            <v>N/A</v>
          </cell>
        </row>
        <row r="54">
          <cell r="A54"/>
          <cell r="B54"/>
          <cell r="C54"/>
          <cell r="D54"/>
          <cell r="E54"/>
          <cell r="F54"/>
          <cell r="G54" t="str">
            <v>N/A</v>
          </cell>
          <cell r="H54" t="str">
            <v>N/A</v>
          </cell>
          <cell r="I54" t="str">
            <v>N/A</v>
          </cell>
        </row>
        <row r="55">
          <cell r="A55"/>
          <cell r="B55"/>
          <cell r="C55"/>
          <cell r="D55"/>
          <cell r="E55"/>
          <cell r="F55"/>
          <cell r="G55" t="str">
            <v>N/A</v>
          </cell>
          <cell r="H55" t="str">
            <v>N/A</v>
          </cell>
          <cell r="I55" t="str">
            <v>N/A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A2">
            <v>176</v>
          </cell>
        </row>
        <row r="9">
          <cell r="A9" t="str">
            <v>CAFD</v>
          </cell>
          <cell r="B9" t="str">
            <v>8point3 Energy Partners LP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Outlook"/>
      <sheetName val="Assets"/>
      <sheetName val="TotalDPW"/>
      <sheetName val="Adjustments"/>
      <sheetName val="Introduction"/>
      <sheetName val="PersonalDPW"/>
      <sheetName val="CommDPW"/>
      <sheetName val="DPWbySegment"/>
      <sheetName val="OverallOutlook"/>
      <sheetName val="PersonalOutlook"/>
      <sheetName val="CommOutlook"/>
      <sheetName val="ExAutoOutlook"/>
      <sheetName val="ROEbyLine"/>
      <sheetName val="PersonalHistorical"/>
      <sheetName val="Home"/>
      <sheetName val="PrivateAuto"/>
      <sheetName val="Farm"/>
      <sheetName val="CommercialHistorical"/>
      <sheetName val="Comp"/>
      <sheetName val="OthProdLiab"/>
      <sheetName val="CommAuto"/>
      <sheetName val="CommMultiperil"/>
      <sheetName val="FinGuaranty"/>
      <sheetName val="MortGuaranty"/>
      <sheetName val="Marine"/>
      <sheetName val="MedMal"/>
      <sheetName val="Aircraft"/>
      <sheetName val="Reins"/>
      <sheetName val="Fidelity_Surety"/>
      <sheetName val="OtherComm"/>
      <sheetName val="FireAllied"/>
      <sheetName val="D&amp;O"/>
      <sheetName val="Cyber"/>
      <sheetName val="A&amp;H"/>
      <sheetName val="Appendix"/>
      <sheetName val="KeyItems"/>
      <sheetName val="MacroEstimate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VL Data"/>
      <sheetName val="Master S&amp;P Data"/>
      <sheetName val="Company List"/>
      <sheetName val="Current S&amp;P Ratings"/>
      <sheetName val="Case VL Data"/>
      <sheetName val="Case S&amp;P Ratings Direct Data"/>
    </sheetNames>
    <sheetDataSet>
      <sheetData sheetId="0">
        <row r="10">
          <cell r="A10">
            <v>37</v>
          </cell>
        </row>
      </sheetData>
      <sheetData sheetId="1"/>
      <sheetData sheetId="2"/>
      <sheetData sheetId="3">
        <row r="2">
          <cell r="B2" t="str">
            <v>Corporate credit rating*</v>
          </cell>
        </row>
        <row r="3">
          <cell r="A3" t="str">
            <v>Madison Gas &amp; Electric Co.</v>
          </cell>
          <cell r="B3" t="str">
            <v>AA-/Stable/A-1+</v>
          </cell>
          <cell r="C3" t="str">
            <v>Excellent</v>
          </cell>
          <cell r="D3" t="str">
            <v>Intermediate</v>
          </cell>
          <cell r="E3" t="str">
            <v>Adequate</v>
          </cell>
        </row>
        <row r="4">
          <cell r="B4" t="str">
            <v>A+/Stable/--</v>
          </cell>
        </row>
        <row r="5">
          <cell r="B5" t="str">
            <v>A+/Stable/A-1</v>
          </cell>
        </row>
        <row r="6">
          <cell r="B6" t="str">
            <v>A+/Stable/--</v>
          </cell>
        </row>
        <row r="7">
          <cell r="B7" t="str">
            <v>A+/Stable/A-1</v>
          </cell>
        </row>
        <row r="8">
          <cell r="B8" t="str">
            <v>A+/Stable/A-1</v>
          </cell>
        </row>
        <row r="9">
          <cell r="B9" t="str">
            <v>A+/Stable/--</v>
          </cell>
        </row>
        <row r="10">
          <cell r="B10" t="str">
            <v>A+/Stable/--</v>
          </cell>
        </row>
        <row r="11">
          <cell r="B11" t="str">
            <v>A+/Stable/--</v>
          </cell>
        </row>
        <row r="12">
          <cell r="B12" t="str">
            <v>A+/Stable/A-1</v>
          </cell>
        </row>
        <row r="13">
          <cell r="B13" t="str">
            <v>A+/Stable/--</v>
          </cell>
        </row>
        <row r="14">
          <cell r="B14" t="str">
            <v>A/Stable/--</v>
          </cell>
        </row>
        <row r="15">
          <cell r="B15" t="str">
            <v>A/Stable/A-1</v>
          </cell>
        </row>
        <row r="16">
          <cell r="B16" t="str">
            <v>A/Stable/A-1</v>
          </cell>
        </row>
        <row r="17">
          <cell r="B17" t="str">
            <v>A/Stable/A-1</v>
          </cell>
        </row>
        <row r="18">
          <cell r="B18" t="str">
            <v>A/Stable/--</v>
          </cell>
        </row>
        <row r="19">
          <cell r="B19" t="str">
            <v>A/Stable/A-1</v>
          </cell>
        </row>
        <row r="20">
          <cell r="B20" t="str">
            <v>A/Stable/--</v>
          </cell>
        </row>
        <row r="21">
          <cell r="B21" t="str">
            <v>A/Stable/A-1</v>
          </cell>
        </row>
        <row r="22">
          <cell r="B22" t="str">
            <v>A/Stable/--</v>
          </cell>
        </row>
        <row r="23">
          <cell r="B23" t="str">
            <v>A/Stable/--</v>
          </cell>
        </row>
        <row r="24">
          <cell r="B24" t="str">
            <v>A/Stable/A-1</v>
          </cell>
        </row>
        <row r="25">
          <cell r="B25" t="str">
            <v>A/Stable/--</v>
          </cell>
        </row>
        <row r="26">
          <cell r="B26" t="str">
            <v>A/Negative/A-1</v>
          </cell>
        </row>
        <row r="27">
          <cell r="B27" t="str">
            <v>A/Negative/A-1</v>
          </cell>
        </row>
        <row r="28">
          <cell r="B28" t="str">
            <v>A/Negative/A-1</v>
          </cell>
        </row>
        <row r="29">
          <cell r="B29" t="str">
            <v>A/Negative/A-1</v>
          </cell>
        </row>
        <row r="30">
          <cell r="B30" t="str">
            <v>A/Negative/--</v>
          </cell>
        </row>
        <row r="31">
          <cell r="B31" t="str">
            <v>A/Negative/--</v>
          </cell>
        </row>
        <row r="32">
          <cell r="B32" t="str">
            <v>A/Negative/A-1</v>
          </cell>
        </row>
        <row r="33">
          <cell r="B33" t="str">
            <v>A-/Stable/--</v>
          </cell>
        </row>
        <row r="34">
          <cell r="B34" t="str">
            <v>A-/Stable/--</v>
          </cell>
        </row>
        <row r="35">
          <cell r="B35" t="str">
            <v>A-/Stable/A-2</v>
          </cell>
        </row>
        <row r="36">
          <cell r="B36" t="str">
            <v>A-/Stable/A-2</v>
          </cell>
        </row>
        <row r="37">
          <cell r="B37" t="str">
            <v>A-/Stable/--</v>
          </cell>
        </row>
        <row r="38">
          <cell r="B38" t="str">
            <v>A-/Stable/--</v>
          </cell>
        </row>
        <row r="39">
          <cell r="B39" t="str">
            <v>A-/Stable/A-2</v>
          </cell>
        </row>
        <row r="40">
          <cell r="B40" t="str">
            <v>A-/Stable/A-2</v>
          </cell>
        </row>
        <row r="41">
          <cell r="B41" t="str">
            <v>A-/Stable/A-2</v>
          </cell>
        </row>
        <row r="42">
          <cell r="B42" t="str">
            <v>A-/Stable/--</v>
          </cell>
        </row>
        <row r="43">
          <cell r="B43" t="str">
            <v>A-/Stable/A-2</v>
          </cell>
        </row>
        <row r="44">
          <cell r="B44" t="str">
            <v>A-/Stable/--</v>
          </cell>
        </row>
        <row r="45">
          <cell r="B45" t="str">
            <v>A-/Stable/--</v>
          </cell>
        </row>
        <row r="46">
          <cell r="B46" t="str">
            <v>A-/Stable/A-2</v>
          </cell>
        </row>
        <row r="47">
          <cell r="B47" t="str">
            <v>A-/Stable/--</v>
          </cell>
        </row>
        <row r="48">
          <cell r="B48" t="str">
            <v>A-/Stable/--</v>
          </cell>
        </row>
        <row r="49">
          <cell r="B49" t="str">
            <v>A-/Stable/--</v>
          </cell>
        </row>
        <row r="50">
          <cell r="B50" t="str">
            <v>A-/Stable/--</v>
          </cell>
        </row>
        <row r="51">
          <cell r="B51" t="str">
            <v>A-/Stable/--</v>
          </cell>
        </row>
        <row r="52">
          <cell r="B52" t="str">
            <v>A-/Stable/--</v>
          </cell>
        </row>
        <row r="53">
          <cell r="B53" t="str">
            <v>A-/Stable/--</v>
          </cell>
        </row>
        <row r="54">
          <cell r="B54" t="str">
            <v>A-/Stable/--</v>
          </cell>
        </row>
        <row r="55">
          <cell r="B55" t="str">
            <v>A-/Stable/--</v>
          </cell>
        </row>
        <row r="56">
          <cell r="B56" t="str">
            <v>A-/Stable/A-2</v>
          </cell>
        </row>
        <row r="57">
          <cell r="B57" t="str">
            <v>A-/Stable/A-2</v>
          </cell>
        </row>
        <row r="58">
          <cell r="B58" t="str">
            <v>A-/Stable/A-2</v>
          </cell>
        </row>
        <row r="59">
          <cell r="B59" t="str">
            <v>A-/Stable/A-2</v>
          </cell>
        </row>
        <row r="60">
          <cell r="B60" t="str">
            <v>A-/Stable/--</v>
          </cell>
        </row>
        <row r="61">
          <cell r="B61" t="str">
            <v>A-/Stable/A-2</v>
          </cell>
        </row>
        <row r="62">
          <cell r="B62" t="str">
            <v>A-/Stable/A-2</v>
          </cell>
        </row>
        <row r="63">
          <cell r="B63" t="str">
            <v>A-/Stable/--</v>
          </cell>
        </row>
        <row r="64">
          <cell r="B64" t="str">
            <v>A-/Stable/A-2</v>
          </cell>
        </row>
        <row r="65">
          <cell r="B65" t="str">
            <v>A-/Stable/A-2</v>
          </cell>
        </row>
        <row r="66">
          <cell r="B66" t="str">
            <v>A-/Stable/A-2</v>
          </cell>
        </row>
        <row r="67">
          <cell r="B67" t="str">
            <v>A-/Stable/A-2</v>
          </cell>
        </row>
        <row r="68">
          <cell r="B68" t="str">
            <v>A-/Stable/A-2</v>
          </cell>
        </row>
        <row r="69">
          <cell r="B69" t="str">
            <v>A-/Stable/A-2</v>
          </cell>
        </row>
        <row r="70">
          <cell r="B70" t="str">
            <v>A-/Stable/A-2</v>
          </cell>
        </row>
        <row r="71">
          <cell r="B71" t="str">
            <v>A-/Stable/A-2</v>
          </cell>
        </row>
        <row r="72">
          <cell r="B72" t="str">
            <v>A-/Stable/--</v>
          </cell>
        </row>
        <row r="73">
          <cell r="B73" t="str">
            <v>A-/Stable/A-2</v>
          </cell>
        </row>
        <row r="74">
          <cell r="B74" t="str">
            <v>A-/Stable/A-2</v>
          </cell>
        </row>
        <row r="75">
          <cell r="B75" t="str">
            <v>A-/Stable/A-2</v>
          </cell>
        </row>
        <row r="76">
          <cell r="B76" t="str">
            <v>A-/Stable/A-2</v>
          </cell>
        </row>
        <row r="77">
          <cell r="B77" t="str">
            <v>A-/Stable</v>
          </cell>
        </row>
        <row r="78">
          <cell r="B78" t="str">
            <v>A-/Stable/A-2</v>
          </cell>
        </row>
        <row r="79">
          <cell r="B79" t="str">
            <v>A-/Stable/A-2</v>
          </cell>
        </row>
        <row r="80">
          <cell r="B80" t="str">
            <v>A-/Stable/A-2</v>
          </cell>
        </row>
        <row r="81">
          <cell r="B81" t="str">
            <v>A-/Stable/--</v>
          </cell>
        </row>
        <row r="82">
          <cell r="B82" t="str">
            <v>A-/Stable/A-2</v>
          </cell>
        </row>
        <row r="83">
          <cell r="B83" t="str">
            <v>A-/Stable/A-2</v>
          </cell>
        </row>
        <row r="84">
          <cell r="B84" t="str">
            <v>A-/Stable/A-2</v>
          </cell>
        </row>
        <row r="85">
          <cell r="B85" t="str">
            <v>A-/Stable/--</v>
          </cell>
        </row>
        <row r="86">
          <cell r="B86" t="str">
            <v>A-/Stable/A-2</v>
          </cell>
        </row>
        <row r="87">
          <cell r="B87" t="str">
            <v>A-/Stable/A-2</v>
          </cell>
        </row>
        <row r="88">
          <cell r="B88" t="str">
            <v>A-/Stable/A-2</v>
          </cell>
        </row>
        <row r="89">
          <cell r="B89" t="str">
            <v>A-/Stable/A-2</v>
          </cell>
        </row>
        <row r="90">
          <cell r="B90" t="str">
            <v>A-/Stable/A-2</v>
          </cell>
        </row>
        <row r="91">
          <cell r="B91" t="str">
            <v>A-/Stable/--</v>
          </cell>
        </row>
        <row r="92">
          <cell r="B92" t="str">
            <v>A-/Stable/--</v>
          </cell>
        </row>
        <row r="93">
          <cell r="B93" t="str">
            <v>BBB+/Stable/--</v>
          </cell>
        </row>
        <row r="94">
          <cell r="B94" t="str">
            <v>BBB+/Stable/A-2</v>
          </cell>
        </row>
        <row r="95">
          <cell r="B95" t="str">
            <v>BBB+/Stable/A-2</v>
          </cell>
        </row>
        <row r="96">
          <cell r="B96" t="str">
            <v>BBB+/Stable/--</v>
          </cell>
        </row>
        <row r="97">
          <cell r="B97" t="str">
            <v>BBB+/Stable/--</v>
          </cell>
        </row>
        <row r="98">
          <cell r="B98" t="str">
            <v>BBB+/Stable/--</v>
          </cell>
        </row>
        <row r="99">
          <cell r="B99" t="str">
            <v>BBB+/Stable/--</v>
          </cell>
        </row>
        <row r="100">
          <cell r="B100" t="str">
            <v>BBB+/Stable/A-2</v>
          </cell>
        </row>
        <row r="101">
          <cell r="B101" t="str">
            <v>BBB+/Stable/--</v>
          </cell>
        </row>
        <row r="102">
          <cell r="B102" t="str">
            <v>BBB+/Stable/--</v>
          </cell>
        </row>
        <row r="103">
          <cell r="B103" t="str">
            <v>BBB+/Stable/--</v>
          </cell>
        </row>
        <row r="104">
          <cell r="B104" t="str">
            <v>BBB+/Stable/A-2</v>
          </cell>
        </row>
        <row r="105">
          <cell r="B105" t="str">
            <v>BBB+/Stable/A-2</v>
          </cell>
        </row>
        <row r="106">
          <cell r="B106" t="str">
            <v>BBB+/Stable/A-2</v>
          </cell>
        </row>
        <row r="107">
          <cell r="B107" t="str">
            <v>BBB+/Stable/--</v>
          </cell>
        </row>
        <row r="108">
          <cell r="B108" t="str">
            <v>BBB+/Stable/A-2</v>
          </cell>
        </row>
        <row r="109">
          <cell r="B109" t="str">
            <v>BBB+/Stable/A-2</v>
          </cell>
        </row>
        <row r="110">
          <cell r="B110" t="str">
            <v>BBB+/Stable/A-2</v>
          </cell>
        </row>
        <row r="111">
          <cell r="B111" t="str">
            <v>BBB+/Stable/A-2</v>
          </cell>
        </row>
        <row r="112">
          <cell r="B112" t="str">
            <v>BBB+/Stable/A-2</v>
          </cell>
        </row>
        <row r="113">
          <cell r="B113" t="str">
            <v>BBB+/Stable/A-2</v>
          </cell>
        </row>
        <row r="114">
          <cell r="B114" t="str">
            <v>BBB+/Stable/A-2</v>
          </cell>
        </row>
        <row r="115">
          <cell r="B115" t="str">
            <v>BBB+/Stable/A-2</v>
          </cell>
        </row>
        <row r="116">
          <cell r="B116" t="str">
            <v>BBB+/Stable/A-2</v>
          </cell>
        </row>
        <row r="117">
          <cell r="B117" t="str">
            <v>BBB+/Stable/A-2</v>
          </cell>
        </row>
        <row r="118">
          <cell r="B118" t="str">
            <v>BBB+/Stable/A-2</v>
          </cell>
        </row>
        <row r="119">
          <cell r="B119" t="str">
            <v>BBB+/Stable/A-2</v>
          </cell>
        </row>
        <row r="120">
          <cell r="B120" t="str">
            <v>BBB+/Stable/--</v>
          </cell>
        </row>
        <row r="121">
          <cell r="B121" t="str">
            <v>BBB+/Stable/--</v>
          </cell>
        </row>
        <row r="122">
          <cell r="B122" t="str">
            <v>BBB+/Stable/A-2</v>
          </cell>
        </row>
        <row r="123">
          <cell r="B123" t="str">
            <v>BBB+/Stable/A-2</v>
          </cell>
        </row>
        <row r="124">
          <cell r="B124" t="str">
            <v>BBB+/Stable/A-2</v>
          </cell>
        </row>
        <row r="125">
          <cell r="B125" t="str">
            <v>BBB+/Stable/--</v>
          </cell>
        </row>
        <row r="126">
          <cell r="B126" t="str">
            <v>BBB+/Stable/--</v>
          </cell>
        </row>
        <row r="127">
          <cell r="B127" t="str">
            <v>BBB+/Stable/--</v>
          </cell>
        </row>
        <row r="128">
          <cell r="B128" t="str">
            <v>BBB+/Stable/A-2</v>
          </cell>
        </row>
        <row r="129">
          <cell r="B129" t="str">
            <v>BBB+/Stable/A-2</v>
          </cell>
        </row>
        <row r="130">
          <cell r="B130" t="str">
            <v>BBB+/Stable/A-2</v>
          </cell>
        </row>
        <row r="131">
          <cell r="B131" t="str">
            <v>BBB+/Stable/A-2</v>
          </cell>
        </row>
        <row r="132">
          <cell r="B132" t="str">
            <v>BBB+/Stable/A-2</v>
          </cell>
        </row>
        <row r="133">
          <cell r="B133" t="str">
            <v>BBB+/Stable/A-2</v>
          </cell>
        </row>
        <row r="134">
          <cell r="B134" t="str">
            <v>BBB+/Stable/--</v>
          </cell>
        </row>
        <row r="135">
          <cell r="B135" t="str">
            <v>BBB+/Stable/A-2</v>
          </cell>
        </row>
        <row r="136">
          <cell r="B136" t="str">
            <v>BBB+/Stable/A-2</v>
          </cell>
        </row>
        <row r="137">
          <cell r="B137" t="str">
            <v>BBB+/Negative/A-2</v>
          </cell>
        </row>
        <row r="138">
          <cell r="B138" t="str">
            <v>BBB+/Negative/A-2</v>
          </cell>
        </row>
        <row r="139">
          <cell r="B139" t="str">
            <v>BBB+/Negative/A-2</v>
          </cell>
        </row>
        <row r="140">
          <cell r="B140" t="str">
            <v>BBB/Watch Pos/A-2</v>
          </cell>
        </row>
        <row r="141">
          <cell r="B141" t="str">
            <v>BBB/Watch Pos/A-2</v>
          </cell>
        </row>
        <row r="142">
          <cell r="B142" t="str">
            <v>BBB/Watch Pos/A-2</v>
          </cell>
        </row>
        <row r="143">
          <cell r="B143" t="str">
            <v>BBB/Positive/A-2</v>
          </cell>
        </row>
        <row r="144">
          <cell r="B144" t="str">
            <v>BBB/Positive/--</v>
          </cell>
        </row>
        <row r="145">
          <cell r="B145" t="str">
            <v>BBB/Positive/A-2</v>
          </cell>
        </row>
        <row r="146">
          <cell r="B146" t="str">
            <v>BBB/Positive/A-2</v>
          </cell>
        </row>
        <row r="147">
          <cell r="B147" t="str">
            <v>BBB/Stable/A-2</v>
          </cell>
        </row>
        <row r="148">
          <cell r="B148" t="str">
            <v>BBB/Stable/A-2</v>
          </cell>
        </row>
        <row r="149">
          <cell r="B149" t="str">
            <v>BBB/Stable/A-2</v>
          </cell>
        </row>
        <row r="150">
          <cell r="B150" t="str">
            <v>BBB/Stable/--</v>
          </cell>
        </row>
        <row r="151">
          <cell r="B151" t="str">
            <v>BBB/Stable/--</v>
          </cell>
        </row>
        <row r="152">
          <cell r="B152" t="str">
            <v>BBB/Stable/--</v>
          </cell>
        </row>
        <row r="153">
          <cell r="B153" t="str">
            <v>BBB/Stable/--</v>
          </cell>
        </row>
        <row r="154">
          <cell r="B154" t="str">
            <v>BBB/Stable/--</v>
          </cell>
        </row>
        <row r="155">
          <cell r="B155" t="str">
            <v>BBB/Stable/--</v>
          </cell>
        </row>
        <row r="156">
          <cell r="B156" t="str">
            <v>BBB/Stable/A-2</v>
          </cell>
        </row>
        <row r="157">
          <cell r="B157" t="str">
            <v>BBB/Stable/A-2</v>
          </cell>
        </row>
        <row r="158">
          <cell r="B158" t="str">
            <v>BBB/Stable/--</v>
          </cell>
        </row>
        <row r="159">
          <cell r="B159" t="str">
            <v>BBB/Stable/--</v>
          </cell>
        </row>
        <row r="160">
          <cell r="B160" t="str">
            <v>BBB/Stable/--</v>
          </cell>
        </row>
        <row r="161">
          <cell r="B161" t="str">
            <v>BBB/Stable/--</v>
          </cell>
        </row>
        <row r="162">
          <cell r="B162" t="str">
            <v>BBB/Stable/--</v>
          </cell>
        </row>
        <row r="163">
          <cell r="B163" t="str">
            <v>BBB/Stable/A-2</v>
          </cell>
        </row>
        <row r="164">
          <cell r="B164" t="str">
            <v>BBB/Stable/--</v>
          </cell>
        </row>
        <row r="165">
          <cell r="B165" t="str">
            <v>BBB/Stable/--</v>
          </cell>
        </row>
        <row r="166">
          <cell r="B166" t="str">
            <v>BBB/Stable/--</v>
          </cell>
        </row>
        <row r="167">
          <cell r="B167" t="str">
            <v>BBB/Stable/--</v>
          </cell>
        </row>
        <row r="168">
          <cell r="B168" t="str">
            <v>BBB/Stable/--</v>
          </cell>
        </row>
        <row r="169">
          <cell r="B169" t="str">
            <v>BBB/Stable/--</v>
          </cell>
        </row>
        <row r="170">
          <cell r="B170" t="str">
            <v>BBB/Stable/--</v>
          </cell>
        </row>
        <row r="171">
          <cell r="B171" t="str">
            <v>BBB/Stable/--</v>
          </cell>
        </row>
        <row r="172">
          <cell r="B172" t="str">
            <v>BBB/Stable/--</v>
          </cell>
        </row>
        <row r="173">
          <cell r="B173" t="str">
            <v>BBB/Stable/A-2</v>
          </cell>
        </row>
        <row r="174">
          <cell r="B174" t="str">
            <v>BBB/Stable/A-2</v>
          </cell>
        </row>
        <row r="175">
          <cell r="B175" t="str">
            <v>BBB/Stable/A-2</v>
          </cell>
        </row>
        <row r="176">
          <cell r="B176" t="str">
            <v>BBB/Stable/A-2</v>
          </cell>
        </row>
        <row r="177">
          <cell r="B177" t="str">
            <v>BBB/Stable/--</v>
          </cell>
        </row>
        <row r="178">
          <cell r="B178" t="str">
            <v>BBB/Stable/--</v>
          </cell>
        </row>
        <row r="179">
          <cell r="B179" t="str">
            <v>BBB/Stable/--</v>
          </cell>
        </row>
        <row r="180">
          <cell r="B180" t="str">
            <v>BBB/Stable/--</v>
          </cell>
        </row>
        <row r="181">
          <cell r="B181" t="str">
            <v>BBB/Stable/A-2</v>
          </cell>
        </row>
        <row r="182">
          <cell r="B182" t="str">
            <v>BBB/Stable/--</v>
          </cell>
        </row>
        <row r="183">
          <cell r="B183" t="str">
            <v>BBB/Stable/--</v>
          </cell>
        </row>
        <row r="184">
          <cell r="B184" t="str">
            <v>BBB/Stable/--</v>
          </cell>
        </row>
        <row r="185">
          <cell r="B185" t="str">
            <v>BBB/Stable/--</v>
          </cell>
        </row>
        <row r="186">
          <cell r="B186" t="str">
            <v>BBB/Stable/A-2</v>
          </cell>
        </row>
        <row r="187">
          <cell r="B187" t="str">
            <v>BBB/Stable/--</v>
          </cell>
        </row>
        <row r="188">
          <cell r="B188" t="str">
            <v>BBB/Stable/A-2</v>
          </cell>
        </row>
        <row r="189">
          <cell r="B189" t="str">
            <v>BBB/Stable/--</v>
          </cell>
        </row>
        <row r="190">
          <cell r="B190" t="str">
            <v>BBB/Stable/A-2</v>
          </cell>
        </row>
        <row r="191">
          <cell r="B191" t="str">
            <v>BBB/Stable/--</v>
          </cell>
        </row>
        <row r="192">
          <cell r="B192" t="str">
            <v>BBB/Stable/A-2</v>
          </cell>
        </row>
        <row r="193">
          <cell r="B193" t="str">
            <v>BBB/Stable/A-2</v>
          </cell>
        </row>
        <row r="194">
          <cell r="B194" t="str">
            <v>BBB/Stable/--</v>
          </cell>
        </row>
        <row r="195">
          <cell r="B195" t="str">
            <v>BBB/Stable/--</v>
          </cell>
        </row>
        <row r="196">
          <cell r="B196" t="str">
            <v>BBB/Stable/--</v>
          </cell>
        </row>
        <row r="197">
          <cell r="B197" t="str">
            <v>BBB-/Watch Pos/--</v>
          </cell>
        </row>
        <row r="198">
          <cell r="B198" t="str">
            <v>BBB-/Watch Pos/--</v>
          </cell>
        </row>
        <row r="199">
          <cell r="B199" t="str">
            <v>BBB-/Watch Pos/--</v>
          </cell>
        </row>
        <row r="200">
          <cell r="B200" t="str">
            <v>BBB-/Positive/--</v>
          </cell>
        </row>
        <row r="201">
          <cell r="B201" t="str">
            <v>BBB-/Positive/--</v>
          </cell>
        </row>
        <row r="202">
          <cell r="B202" t="str">
            <v>BBB-/Positive/--</v>
          </cell>
        </row>
        <row r="203">
          <cell r="B203" t="str">
            <v>BBB-/Stable/--</v>
          </cell>
        </row>
        <row r="204">
          <cell r="B204" t="str">
            <v>BBB-/Stable/--</v>
          </cell>
        </row>
        <row r="205">
          <cell r="B205" t="str">
            <v>BBB-/Stable/--</v>
          </cell>
        </row>
        <row r="206">
          <cell r="B206" t="str">
            <v>BBB-/Stable/--</v>
          </cell>
        </row>
        <row r="207">
          <cell r="B207" t="str">
            <v>BBB-/Stable/--</v>
          </cell>
        </row>
        <row r="208">
          <cell r="B208" t="str">
            <v>BBB-/Stable/--</v>
          </cell>
        </row>
        <row r="209">
          <cell r="B209" t="str">
            <v>BBB-/Stable/--</v>
          </cell>
        </row>
        <row r="210">
          <cell r="B210" t="str">
            <v>BBB-/Stable/--</v>
          </cell>
        </row>
        <row r="211">
          <cell r="B211" t="str">
            <v>BBB-/Stable/A-3</v>
          </cell>
        </row>
        <row r="212">
          <cell r="B212" t="str">
            <v>BBB-/Stable/--</v>
          </cell>
        </row>
        <row r="213">
          <cell r="B213" t="str">
            <v>BBB-/Stable/--</v>
          </cell>
        </row>
        <row r="214">
          <cell r="B214" t="str">
            <v>BBB-/Stable/--</v>
          </cell>
        </row>
        <row r="215">
          <cell r="B215" t="str">
            <v>BBB-/Stable/--</v>
          </cell>
        </row>
        <row r="216">
          <cell r="B216" t="str">
            <v>BBB-/Stable/--</v>
          </cell>
        </row>
        <row r="217">
          <cell r="B217" t="str">
            <v>BBB-/Stable/--</v>
          </cell>
        </row>
        <row r="218">
          <cell r="B218" t="str">
            <v>BBB-/Stable/A-3</v>
          </cell>
        </row>
        <row r="219">
          <cell r="B219" t="str">
            <v>BBB-/Stable/--</v>
          </cell>
        </row>
        <row r="220">
          <cell r="B220" t="str">
            <v>BBB-/Stable/A-3</v>
          </cell>
        </row>
        <row r="221">
          <cell r="B221" t="str">
            <v>BBB-/Stable/--</v>
          </cell>
        </row>
        <row r="222">
          <cell r="B222" t="str">
            <v>BBB-/Stable/--</v>
          </cell>
        </row>
        <row r="223">
          <cell r="B223" t="str">
            <v>BBB-/Stable/A-3</v>
          </cell>
        </row>
        <row r="224">
          <cell r="B224" t="str">
            <v>BBB-/Stable/--</v>
          </cell>
        </row>
        <row r="225">
          <cell r="B225" t="str">
            <v>BB+/Positive/--</v>
          </cell>
        </row>
        <row r="226">
          <cell r="B226" t="str">
            <v>BB+/Stable/--</v>
          </cell>
        </row>
        <row r="227">
          <cell r="B227" t="str">
            <v>BB+/Stable/--</v>
          </cell>
        </row>
        <row r="228">
          <cell r="B228" t="str">
            <v>BB/Stable/--</v>
          </cell>
        </row>
        <row r="229">
          <cell r="B229" t="str">
            <v>BB/Stable/--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VL Data"/>
      <sheetName val="Master S&amp;P Data"/>
      <sheetName val="Company List"/>
      <sheetName val="Current S&amp;P Ratings"/>
      <sheetName val="Case VL Data"/>
      <sheetName val="Case S&amp;P Ratings Direct Data"/>
    </sheetNames>
    <sheetDataSet>
      <sheetData sheetId="0">
        <row r="10">
          <cell r="A10">
            <v>37</v>
          </cell>
        </row>
      </sheetData>
      <sheetData sheetId="1"/>
      <sheetData sheetId="2"/>
      <sheetData sheetId="3">
        <row r="2">
          <cell r="B2" t="str">
            <v>Corporate credit rating*</v>
          </cell>
        </row>
        <row r="3">
          <cell r="A3" t="str">
            <v>Madison Gas &amp; Electric Co.</v>
          </cell>
          <cell r="B3" t="str">
            <v>AA-/Stable/A-1+</v>
          </cell>
          <cell r="C3" t="str">
            <v>Excellent</v>
          </cell>
          <cell r="D3" t="str">
            <v>Intermediate</v>
          </cell>
          <cell r="E3" t="str">
            <v>Adequate</v>
          </cell>
        </row>
        <row r="4">
          <cell r="B4" t="str">
            <v>A+/Stable/--</v>
          </cell>
        </row>
        <row r="5">
          <cell r="B5" t="str">
            <v>A+/Stable/A-1</v>
          </cell>
        </row>
        <row r="6">
          <cell r="B6" t="str">
            <v>A+/Stable/--</v>
          </cell>
        </row>
        <row r="7">
          <cell r="B7" t="str">
            <v>A+/Stable/A-1</v>
          </cell>
        </row>
        <row r="8">
          <cell r="B8" t="str">
            <v>A+/Stable/A-1</v>
          </cell>
        </row>
        <row r="9">
          <cell r="B9" t="str">
            <v>A+/Stable/--</v>
          </cell>
        </row>
        <row r="10">
          <cell r="B10" t="str">
            <v>A+/Stable/--</v>
          </cell>
        </row>
        <row r="11">
          <cell r="B11" t="str">
            <v>A+/Stable/--</v>
          </cell>
        </row>
        <row r="12">
          <cell r="B12" t="str">
            <v>A+/Stable/A-1</v>
          </cell>
        </row>
        <row r="13">
          <cell r="B13" t="str">
            <v>A+/Stable/--</v>
          </cell>
        </row>
        <row r="14">
          <cell r="B14" t="str">
            <v>A/Stable/--</v>
          </cell>
        </row>
        <row r="15">
          <cell r="B15" t="str">
            <v>A/Stable/A-1</v>
          </cell>
        </row>
        <row r="16">
          <cell r="B16" t="str">
            <v>A/Stable/A-1</v>
          </cell>
        </row>
        <row r="17">
          <cell r="B17" t="str">
            <v>A/Stable/A-1</v>
          </cell>
        </row>
        <row r="18">
          <cell r="B18" t="str">
            <v>A/Stable/--</v>
          </cell>
        </row>
        <row r="19">
          <cell r="B19" t="str">
            <v>A/Stable/A-1</v>
          </cell>
        </row>
        <row r="20">
          <cell r="B20" t="str">
            <v>A/Stable/--</v>
          </cell>
        </row>
        <row r="21">
          <cell r="B21" t="str">
            <v>A/Stable/A-1</v>
          </cell>
        </row>
        <row r="22">
          <cell r="B22" t="str">
            <v>A/Stable/--</v>
          </cell>
        </row>
        <row r="23">
          <cell r="B23" t="str">
            <v>A/Stable/--</v>
          </cell>
        </row>
        <row r="24">
          <cell r="B24" t="str">
            <v>A/Stable/A-1</v>
          </cell>
        </row>
        <row r="25">
          <cell r="B25" t="str">
            <v>A/Stable/--</v>
          </cell>
        </row>
        <row r="26">
          <cell r="B26" t="str">
            <v>A/Negative/A-1</v>
          </cell>
        </row>
        <row r="27">
          <cell r="B27" t="str">
            <v>A/Negative/A-1</v>
          </cell>
        </row>
        <row r="28">
          <cell r="B28" t="str">
            <v>A/Negative/A-1</v>
          </cell>
        </row>
        <row r="29">
          <cell r="B29" t="str">
            <v>A/Negative/A-1</v>
          </cell>
        </row>
        <row r="30">
          <cell r="B30" t="str">
            <v>A/Negative/--</v>
          </cell>
        </row>
        <row r="31">
          <cell r="B31" t="str">
            <v>A/Negative/--</v>
          </cell>
        </row>
        <row r="32">
          <cell r="B32" t="str">
            <v>A/Negative/A-1</v>
          </cell>
        </row>
        <row r="33">
          <cell r="B33" t="str">
            <v>A-/Stable/--</v>
          </cell>
        </row>
        <row r="34">
          <cell r="B34" t="str">
            <v>A-/Stable/--</v>
          </cell>
        </row>
        <row r="35">
          <cell r="B35" t="str">
            <v>A-/Stable/A-2</v>
          </cell>
        </row>
        <row r="36">
          <cell r="B36" t="str">
            <v>A-/Stable/A-2</v>
          </cell>
        </row>
        <row r="37">
          <cell r="B37" t="str">
            <v>A-/Stable/--</v>
          </cell>
        </row>
        <row r="38">
          <cell r="B38" t="str">
            <v>A-/Stable/--</v>
          </cell>
        </row>
        <row r="39">
          <cell r="B39" t="str">
            <v>A-/Stable/A-2</v>
          </cell>
        </row>
        <row r="40">
          <cell r="B40" t="str">
            <v>A-/Stable/A-2</v>
          </cell>
        </row>
        <row r="41">
          <cell r="B41" t="str">
            <v>A-/Stable/A-2</v>
          </cell>
        </row>
        <row r="42">
          <cell r="B42" t="str">
            <v>A-/Stable/--</v>
          </cell>
        </row>
        <row r="43">
          <cell r="B43" t="str">
            <v>A-/Stable/A-2</v>
          </cell>
        </row>
        <row r="44">
          <cell r="B44" t="str">
            <v>A-/Stable/--</v>
          </cell>
        </row>
        <row r="45">
          <cell r="B45" t="str">
            <v>A-/Stable/--</v>
          </cell>
        </row>
        <row r="46">
          <cell r="B46" t="str">
            <v>A-/Stable/A-2</v>
          </cell>
        </row>
        <row r="47">
          <cell r="B47" t="str">
            <v>A-/Stable/--</v>
          </cell>
        </row>
        <row r="48">
          <cell r="B48" t="str">
            <v>A-/Stable/--</v>
          </cell>
        </row>
        <row r="49">
          <cell r="B49" t="str">
            <v>A-/Stable/--</v>
          </cell>
        </row>
        <row r="50">
          <cell r="B50" t="str">
            <v>A-/Stable/--</v>
          </cell>
        </row>
        <row r="51">
          <cell r="B51" t="str">
            <v>A-/Stable/--</v>
          </cell>
        </row>
        <row r="52">
          <cell r="B52" t="str">
            <v>A-/Stable/--</v>
          </cell>
        </row>
        <row r="53">
          <cell r="B53" t="str">
            <v>A-/Stable/--</v>
          </cell>
        </row>
        <row r="54">
          <cell r="B54" t="str">
            <v>A-/Stable/--</v>
          </cell>
        </row>
        <row r="55">
          <cell r="B55" t="str">
            <v>A-/Stable/--</v>
          </cell>
        </row>
        <row r="56">
          <cell r="B56" t="str">
            <v>A-/Stable/A-2</v>
          </cell>
        </row>
        <row r="57">
          <cell r="B57" t="str">
            <v>A-/Stable/A-2</v>
          </cell>
        </row>
        <row r="58">
          <cell r="B58" t="str">
            <v>A-/Stable/A-2</v>
          </cell>
        </row>
        <row r="59">
          <cell r="B59" t="str">
            <v>A-/Stable/A-2</v>
          </cell>
        </row>
        <row r="60">
          <cell r="B60" t="str">
            <v>A-/Stable/--</v>
          </cell>
        </row>
        <row r="61">
          <cell r="B61" t="str">
            <v>A-/Stable/A-2</v>
          </cell>
        </row>
        <row r="62">
          <cell r="B62" t="str">
            <v>A-/Stable/A-2</v>
          </cell>
        </row>
        <row r="63">
          <cell r="B63" t="str">
            <v>A-/Stable/--</v>
          </cell>
        </row>
        <row r="64">
          <cell r="B64" t="str">
            <v>A-/Stable/A-2</v>
          </cell>
        </row>
        <row r="65">
          <cell r="B65" t="str">
            <v>A-/Stable/A-2</v>
          </cell>
        </row>
        <row r="66">
          <cell r="B66" t="str">
            <v>A-/Stable/A-2</v>
          </cell>
        </row>
        <row r="67">
          <cell r="B67" t="str">
            <v>A-/Stable/A-2</v>
          </cell>
        </row>
        <row r="68">
          <cell r="B68" t="str">
            <v>A-/Stable/A-2</v>
          </cell>
        </row>
        <row r="69">
          <cell r="B69" t="str">
            <v>A-/Stable/A-2</v>
          </cell>
        </row>
        <row r="70">
          <cell r="B70" t="str">
            <v>A-/Stable/A-2</v>
          </cell>
        </row>
        <row r="71">
          <cell r="B71" t="str">
            <v>A-/Stable/A-2</v>
          </cell>
        </row>
        <row r="72">
          <cell r="B72" t="str">
            <v>A-/Stable/--</v>
          </cell>
        </row>
        <row r="73">
          <cell r="B73" t="str">
            <v>A-/Stable/A-2</v>
          </cell>
        </row>
        <row r="74">
          <cell r="B74" t="str">
            <v>A-/Stable/A-2</v>
          </cell>
        </row>
        <row r="75">
          <cell r="B75" t="str">
            <v>A-/Stable/A-2</v>
          </cell>
        </row>
        <row r="76">
          <cell r="B76" t="str">
            <v>A-/Stable/A-2</v>
          </cell>
        </row>
        <row r="77">
          <cell r="B77" t="str">
            <v>A-/Stable</v>
          </cell>
        </row>
        <row r="78">
          <cell r="B78" t="str">
            <v>A-/Stable/A-2</v>
          </cell>
        </row>
        <row r="79">
          <cell r="B79" t="str">
            <v>A-/Stable/A-2</v>
          </cell>
        </row>
        <row r="80">
          <cell r="B80" t="str">
            <v>A-/Stable/A-2</v>
          </cell>
        </row>
        <row r="81">
          <cell r="B81" t="str">
            <v>A-/Stable/--</v>
          </cell>
        </row>
        <row r="82">
          <cell r="B82" t="str">
            <v>A-/Stable/A-2</v>
          </cell>
        </row>
        <row r="83">
          <cell r="B83" t="str">
            <v>A-/Stable/A-2</v>
          </cell>
        </row>
        <row r="84">
          <cell r="B84" t="str">
            <v>A-/Stable/A-2</v>
          </cell>
        </row>
        <row r="85">
          <cell r="B85" t="str">
            <v>A-/Stable/--</v>
          </cell>
        </row>
        <row r="86">
          <cell r="B86" t="str">
            <v>A-/Stable/A-2</v>
          </cell>
        </row>
        <row r="87">
          <cell r="B87" t="str">
            <v>A-/Stable/A-2</v>
          </cell>
        </row>
        <row r="88">
          <cell r="B88" t="str">
            <v>A-/Stable/A-2</v>
          </cell>
        </row>
        <row r="89">
          <cell r="B89" t="str">
            <v>A-/Stable/A-2</v>
          </cell>
        </row>
        <row r="90">
          <cell r="B90" t="str">
            <v>A-/Stable/A-2</v>
          </cell>
        </row>
        <row r="91">
          <cell r="B91" t="str">
            <v>A-/Stable/--</v>
          </cell>
        </row>
        <row r="92">
          <cell r="B92" t="str">
            <v>A-/Stable/--</v>
          </cell>
        </row>
        <row r="93">
          <cell r="B93" t="str">
            <v>BBB+/Stable/--</v>
          </cell>
        </row>
        <row r="94">
          <cell r="B94" t="str">
            <v>BBB+/Stable/A-2</v>
          </cell>
        </row>
        <row r="95">
          <cell r="B95" t="str">
            <v>BBB+/Stable/A-2</v>
          </cell>
        </row>
        <row r="96">
          <cell r="B96" t="str">
            <v>BBB+/Stable/--</v>
          </cell>
        </row>
        <row r="97">
          <cell r="B97" t="str">
            <v>BBB+/Stable/--</v>
          </cell>
        </row>
        <row r="98">
          <cell r="B98" t="str">
            <v>BBB+/Stable/--</v>
          </cell>
        </row>
        <row r="99">
          <cell r="B99" t="str">
            <v>BBB+/Stable/--</v>
          </cell>
        </row>
        <row r="100">
          <cell r="B100" t="str">
            <v>BBB+/Stable/A-2</v>
          </cell>
        </row>
        <row r="101">
          <cell r="B101" t="str">
            <v>BBB+/Stable/--</v>
          </cell>
        </row>
        <row r="102">
          <cell r="B102" t="str">
            <v>BBB+/Stable/--</v>
          </cell>
        </row>
        <row r="103">
          <cell r="B103" t="str">
            <v>BBB+/Stable/--</v>
          </cell>
        </row>
        <row r="104">
          <cell r="B104" t="str">
            <v>BBB+/Stable/A-2</v>
          </cell>
        </row>
        <row r="105">
          <cell r="B105" t="str">
            <v>BBB+/Stable/A-2</v>
          </cell>
        </row>
        <row r="106">
          <cell r="B106" t="str">
            <v>BBB+/Stable/A-2</v>
          </cell>
        </row>
        <row r="107">
          <cell r="B107" t="str">
            <v>BBB+/Stable/--</v>
          </cell>
        </row>
        <row r="108">
          <cell r="B108" t="str">
            <v>BBB+/Stable/A-2</v>
          </cell>
        </row>
        <row r="109">
          <cell r="B109" t="str">
            <v>BBB+/Stable/A-2</v>
          </cell>
        </row>
        <row r="110">
          <cell r="B110" t="str">
            <v>BBB+/Stable/A-2</v>
          </cell>
        </row>
        <row r="111">
          <cell r="B111" t="str">
            <v>BBB+/Stable/A-2</v>
          </cell>
        </row>
        <row r="112">
          <cell r="B112" t="str">
            <v>BBB+/Stable/A-2</v>
          </cell>
        </row>
        <row r="113">
          <cell r="B113" t="str">
            <v>BBB+/Stable/A-2</v>
          </cell>
        </row>
        <row r="114">
          <cell r="B114" t="str">
            <v>BBB+/Stable/A-2</v>
          </cell>
        </row>
        <row r="115">
          <cell r="B115" t="str">
            <v>BBB+/Stable/A-2</v>
          </cell>
        </row>
        <row r="116">
          <cell r="B116" t="str">
            <v>BBB+/Stable/A-2</v>
          </cell>
        </row>
        <row r="117">
          <cell r="B117" t="str">
            <v>BBB+/Stable/A-2</v>
          </cell>
        </row>
        <row r="118">
          <cell r="B118" t="str">
            <v>BBB+/Stable/A-2</v>
          </cell>
        </row>
        <row r="119">
          <cell r="B119" t="str">
            <v>BBB+/Stable/A-2</v>
          </cell>
        </row>
        <row r="120">
          <cell r="B120" t="str">
            <v>BBB+/Stable/--</v>
          </cell>
        </row>
        <row r="121">
          <cell r="B121" t="str">
            <v>BBB+/Stable/--</v>
          </cell>
        </row>
        <row r="122">
          <cell r="B122" t="str">
            <v>BBB+/Stable/A-2</v>
          </cell>
        </row>
        <row r="123">
          <cell r="B123" t="str">
            <v>BBB+/Stable/A-2</v>
          </cell>
        </row>
        <row r="124">
          <cell r="B124" t="str">
            <v>BBB+/Stable/A-2</v>
          </cell>
        </row>
        <row r="125">
          <cell r="B125" t="str">
            <v>BBB+/Stable/--</v>
          </cell>
        </row>
        <row r="126">
          <cell r="B126" t="str">
            <v>BBB+/Stable/--</v>
          </cell>
        </row>
        <row r="127">
          <cell r="B127" t="str">
            <v>BBB+/Stable/--</v>
          </cell>
        </row>
        <row r="128">
          <cell r="B128" t="str">
            <v>BBB+/Stable/A-2</v>
          </cell>
        </row>
        <row r="129">
          <cell r="B129" t="str">
            <v>BBB+/Stable/A-2</v>
          </cell>
        </row>
        <row r="130">
          <cell r="B130" t="str">
            <v>BBB+/Stable/A-2</v>
          </cell>
        </row>
        <row r="131">
          <cell r="B131" t="str">
            <v>BBB+/Stable/A-2</v>
          </cell>
        </row>
        <row r="132">
          <cell r="B132" t="str">
            <v>BBB+/Stable/A-2</v>
          </cell>
        </row>
        <row r="133">
          <cell r="B133" t="str">
            <v>BBB+/Stable/A-2</v>
          </cell>
        </row>
        <row r="134">
          <cell r="B134" t="str">
            <v>BBB+/Stable/--</v>
          </cell>
        </row>
        <row r="135">
          <cell r="B135" t="str">
            <v>BBB+/Stable/A-2</v>
          </cell>
        </row>
        <row r="136">
          <cell r="B136" t="str">
            <v>BBB+/Stable/A-2</v>
          </cell>
        </row>
        <row r="137">
          <cell r="B137" t="str">
            <v>BBB+/Negative/A-2</v>
          </cell>
        </row>
        <row r="138">
          <cell r="B138" t="str">
            <v>BBB+/Negative/A-2</v>
          </cell>
        </row>
        <row r="139">
          <cell r="B139" t="str">
            <v>BBB+/Negative/A-2</v>
          </cell>
        </row>
        <row r="140">
          <cell r="B140" t="str">
            <v>BBB/Watch Pos/A-2</v>
          </cell>
        </row>
        <row r="141">
          <cell r="B141" t="str">
            <v>BBB/Watch Pos/A-2</v>
          </cell>
        </row>
        <row r="142">
          <cell r="B142" t="str">
            <v>BBB/Watch Pos/A-2</v>
          </cell>
        </row>
        <row r="143">
          <cell r="B143" t="str">
            <v>BBB/Positive/A-2</v>
          </cell>
        </row>
        <row r="144">
          <cell r="B144" t="str">
            <v>BBB/Positive/--</v>
          </cell>
        </row>
        <row r="145">
          <cell r="B145" t="str">
            <v>BBB/Positive/A-2</v>
          </cell>
        </row>
        <row r="146">
          <cell r="B146" t="str">
            <v>BBB/Positive/A-2</v>
          </cell>
        </row>
        <row r="147">
          <cell r="B147" t="str">
            <v>BBB/Stable/A-2</v>
          </cell>
        </row>
        <row r="148">
          <cell r="B148" t="str">
            <v>BBB/Stable/A-2</v>
          </cell>
        </row>
        <row r="149">
          <cell r="B149" t="str">
            <v>BBB/Stable/A-2</v>
          </cell>
        </row>
        <row r="150">
          <cell r="B150" t="str">
            <v>BBB/Stable/--</v>
          </cell>
        </row>
        <row r="151">
          <cell r="B151" t="str">
            <v>BBB/Stable/--</v>
          </cell>
        </row>
        <row r="152">
          <cell r="B152" t="str">
            <v>BBB/Stable/--</v>
          </cell>
        </row>
        <row r="153">
          <cell r="B153" t="str">
            <v>BBB/Stable/--</v>
          </cell>
        </row>
        <row r="154">
          <cell r="B154" t="str">
            <v>BBB/Stable/--</v>
          </cell>
        </row>
        <row r="155">
          <cell r="B155" t="str">
            <v>BBB/Stable/--</v>
          </cell>
        </row>
        <row r="156">
          <cell r="B156" t="str">
            <v>BBB/Stable/A-2</v>
          </cell>
        </row>
        <row r="157">
          <cell r="B157" t="str">
            <v>BBB/Stable/A-2</v>
          </cell>
        </row>
        <row r="158">
          <cell r="B158" t="str">
            <v>BBB/Stable/--</v>
          </cell>
        </row>
        <row r="159">
          <cell r="B159" t="str">
            <v>BBB/Stable/--</v>
          </cell>
        </row>
        <row r="160">
          <cell r="B160" t="str">
            <v>BBB/Stable/--</v>
          </cell>
        </row>
        <row r="161">
          <cell r="B161" t="str">
            <v>BBB/Stable/--</v>
          </cell>
        </row>
        <row r="162">
          <cell r="B162" t="str">
            <v>BBB/Stable/--</v>
          </cell>
        </row>
        <row r="163">
          <cell r="B163" t="str">
            <v>BBB/Stable/A-2</v>
          </cell>
        </row>
        <row r="164">
          <cell r="B164" t="str">
            <v>BBB/Stable/--</v>
          </cell>
        </row>
        <row r="165">
          <cell r="B165" t="str">
            <v>BBB/Stable/--</v>
          </cell>
        </row>
        <row r="166">
          <cell r="B166" t="str">
            <v>BBB/Stable/--</v>
          </cell>
        </row>
        <row r="167">
          <cell r="B167" t="str">
            <v>BBB/Stable/--</v>
          </cell>
        </row>
        <row r="168">
          <cell r="B168" t="str">
            <v>BBB/Stable/--</v>
          </cell>
        </row>
        <row r="169">
          <cell r="B169" t="str">
            <v>BBB/Stable/--</v>
          </cell>
        </row>
        <row r="170">
          <cell r="B170" t="str">
            <v>BBB/Stable/--</v>
          </cell>
        </row>
        <row r="171">
          <cell r="B171" t="str">
            <v>BBB/Stable/--</v>
          </cell>
        </row>
        <row r="172">
          <cell r="B172" t="str">
            <v>BBB/Stable/--</v>
          </cell>
        </row>
        <row r="173">
          <cell r="B173" t="str">
            <v>BBB/Stable/A-2</v>
          </cell>
        </row>
        <row r="174">
          <cell r="B174" t="str">
            <v>BBB/Stable/A-2</v>
          </cell>
        </row>
        <row r="175">
          <cell r="B175" t="str">
            <v>BBB/Stable/A-2</v>
          </cell>
        </row>
        <row r="176">
          <cell r="B176" t="str">
            <v>BBB/Stable/A-2</v>
          </cell>
        </row>
        <row r="177">
          <cell r="B177" t="str">
            <v>BBB/Stable/--</v>
          </cell>
        </row>
        <row r="178">
          <cell r="B178" t="str">
            <v>BBB/Stable/--</v>
          </cell>
        </row>
        <row r="179">
          <cell r="B179" t="str">
            <v>BBB/Stable/--</v>
          </cell>
        </row>
        <row r="180">
          <cell r="B180" t="str">
            <v>BBB/Stable/--</v>
          </cell>
        </row>
        <row r="181">
          <cell r="B181" t="str">
            <v>BBB/Stable/A-2</v>
          </cell>
        </row>
        <row r="182">
          <cell r="B182" t="str">
            <v>BBB/Stable/--</v>
          </cell>
        </row>
        <row r="183">
          <cell r="B183" t="str">
            <v>BBB/Stable/--</v>
          </cell>
        </row>
        <row r="184">
          <cell r="B184" t="str">
            <v>BBB/Stable/--</v>
          </cell>
        </row>
        <row r="185">
          <cell r="B185" t="str">
            <v>BBB/Stable/--</v>
          </cell>
        </row>
        <row r="186">
          <cell r="B186" t="str">
            <v>BBB/Stable/A-2</v>
          </cell>
        </row>
        <row r="187">
          <cell r="B187" t="str">
            <v>BBB/Stable/--</v>
          </cell>
        </row>
        <row r="188">
          <cell r="B188" t="str">
            <v>BBB/Stable/A-2</v>
          </cell>
        </row>
        <row r="189">
          <cell r="B189" t="str">
            <v>BBB/Stable/--</v>
          </cell>
        </row>
        <row r="190">
          <cell r="B190" t="str">
            <v>BBB/Stable/A-2</v>
          </cell>
        </row>
        <row r="191">
          <cell r="B191" t="str">
            <v>BBB/Stable/--</v>
          </cell>
        </row>
        <row r="192">
          <cell r="B192" t="str">
            <v>BBB/Stable/A-2</v>
          </cell>
        </row>
        <row r="193">
          <cell r="B193" t="str">
            <v>BBB/Stable/A-2</v>
          </cell>
        </row>
        <row r="194">
          <cell r="B194" t="str">
            <v>BBB/Stable/--</v>
          </cell>
        </row>
        <row r="195">
          <cell r="B195" t="str">
            <v>BBB/Stable/--</v>
          </cell>
        </row>
        <row r="196">
          <cell r="B196" t="str">
            <v>BBB/Stable/--</v>
          </cell>
        </row>
        <row r="197">
          <cell r="B197" t="str">
            <v>BBB-/Watch Pos/--</v>
          </cell>
        </row>
        <row r="198">
          <cell r="B198" t="str">
            <v>BBB-/Watch Pos/--</v>
          </cell>
        </row>
        <row r="199">
          <cell r="B199" t="str">
            <v>BBB-/Watch Pos/--</v>
          </cell>
        </row>
        <row r="200">
          <cell r="B200" t="str">
            <v>BBB-/Positive/--</v>
          </cell>
        </row>
        <row r="201">
          <cell r="B201" t="str">
            <v>BBB-/Positive/--</v>
          </cell>
        </row>
        <row r="202">
          <cell r="B202" t="str">
            <v>BBB-/Positive/--</v>
          </cell>
        </row>
        <row r="203">
          <cell r="B203" t="str">
            <v>BBB-/Stable/--</v>
          </cell>
        </row>
        <row r="204">
          <cell r="B204" t="str">
            <v>BBB-/Stable/--</v>
          </cell>
        </row>
        <row r="205">
          <cell r="B205" t="str">
            <v>BBB-/Stable/--</v>
          </cell>
        </row>
        <row r="206">
          <cell r="B206" t="str">
            <v>BBB-/Stable/--</v>
          </cell>
        </row>
        <row r="207">
          <cell r="B207" t="str">
            <v>BBB-/Stable/--</v>
          </cell>
        </row>
        <row r="208">
          <cell r="B208" t="str">
            <v>BBB-/Stable/--</v>
          </cell>
        </row>
        <row r="209">
          <cell r="B209" t="str">
            <v>BBB-/Stable/--</v>
          </cell>
        </row>
        <row r="210">
          <cell r="B210" t="str">
            <v>BBB-/Stable/--</v>
          </cell>
        </row>
        <row r="211">
          <cell r="B211" t="str">
            <v>BBB-/Stable/A-3</v>
          </cell>
        </row>
        <row r="212">
          <cell r="B212" t="str">
            <v>BBB-/Stable/--</v>
          </cell>
        </row>
        <row r="213">
          <cell r="B213" t="str">
            <v>BBB-/Stable/--</v>
          </cell>
        </row>
        <row r="214">
          <cell r="B214" t="str">
            <v>BBB-/Stable/--</v>
          </cell>
        </row>
        <row r="215">
          <cell r="B215" t="str">
            <v>BBB-/Stable/--</v>
          </cell>
        </row>
        <row r="216">
          <cell r="B216" t="str">
            <v>BBB-/Stable/--</v>
          </cell>
        </row>
        <row r="217">
          <cell r="B217" t="str">
            <v>BBB-/Stable/--</v>
          </cell>
        </row>
        <row r="218">
          <cell r="B218" t="str">
            <v>BBB-/Stable/A-3</v>
          </cell>
        </row>
        <row r="219">
          <cell r="B219" t="str">
            <v>BBB-/Stable/--</v>
          </cell>
        </row>
        <row r="220">
          <cell r="B220" t="str">
            <v>BBB-/Stable/A-3</v>
          </cell>
        </row>
        <row r="221">
          <cell r="B221" t="str">
            <v>BBB-/Stable/--</v>
          </cell>
        </row>
        <row r="222">
          <cell r="B222" t="str">
            <v>BBB-/Stable/--</v>
          </cell>
        </row>
        <row r="223">
          <cell r="B223" t="str">
            <v>BBB-/Stable/A-3</v>
          </cell>
        </row>
        <row r="224">
          <cell r="B224" t="str">
            <v>BBB-/Stable/--</v>
          </cell>
        </row>
        <row r="225">
          <cell r="B225" t="str">
            <v>BB+/Positive/--</v>
          </cell>
        </row>
        <row r="226">
          <cell r="B226" t="str">
            <v>BB+/Stable/--</v>
          </cell>
        </row>
        <row r="227">
          <cell r="B227" t="str">
            <v>BB+/Stable/--</v>
          </cell>
        </row>
        <row r="228">
          <cell r="B228" t="str">
            <v>BB/Stable/--</v>
          </cell>
        </row>
        <row r="229">
          <cell r="B229" t="str">
            <v>BB/Stable/--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AY333"/>
  <sheetViews>
    <sheetView showGridLines="0" tabSelected="1" zoomScale="50" zoomScaleNormal="50" workbookViewId="0">
      <selection activeCell="C3" sqref="C3:AV3"/>
    </sheetView>
  </sheetViews>
  <sheetFormatPr defaultColWidth="9" defaultRowHeight="23.25" x14ac:dyDescent="0.35"/>
  <cols>
    <col min="1" max="1" width="9" style="34"/>
    <col min="2" max="2" width="1" style="34" customWidth="1"/>
    <col min="3" max="3" width="2.625" style="34" customWidth="1"/>
    <col min="4" max="4" width="7.75" style="34" customWidth="1"/>
    <col min="5" max="5" width="19.5" style="34" customWidth="1"/>
    <col min="6" max="22" width="9.75" style="34" hidden="1" customWidth="1"/>
    <col min="23" max="26" width="8" style="34" hidden="1" customWidth="1"/>
    <col min="27" max="31" width="8.625" style="34" hidden="1" customWidth="1"/>
    <col min="32" max="35" width="8.625" style="98" hidden="1" customWidth="1"/>
    <col min="36" max="38" width="8.625" style="98" bestFit="1" customWidth="1"/>
    <col min="39" max="47" width="8.625" style="98" customWidth="1"/>
    <col min="48" max="48" width="2.625" style="34" customWidth="1"/>
    <col min="49" max="49" width="1" style="34" customWidth="1"/>
    <col min="50" max="16384" width="9" style="34"/>
  </cols>
  <sheetData>
    <row r="2" spans="2:50" ht="6" customHeight="1" x14ac:dyDescent="0.3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37"/>
      <c r="AW2" s="38"/>
      <c r="AX2" s="39"/>
    </row>
    <row r="3" spans="2:50" x14ac:dyDescent="0.35">
      <c r="B3" s="39"/>
      <c r="C3" s="108" t="s">
        <v>76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40"/>
    </row>
    <row r="4" spans="2:50" x14ac:dyDescent="0.35">
      <c r="B4" s="39"/>
      <c r="C4" s="41"/>
      <c r="D4" s="42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41"/>
      <c r="AW4" s="43"/>
    </row>
    <row r="5" spans="2:50" x14ac:dyDescent="0.35">
      <c r="B5" s="39"/>
      <c r="C5" s="41"/>
      <c r="D5" s="108" t="s">
        <v>11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40"/>
    </row>
    <row r="6" spans="2:50" x14ac:dyDescent="0.35">
      <c r="B6" s="39"/>
      <c r="C6" s="107" t="s">
        <v>10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44"/>
    </row>
    <row r="7" spans="2:50" x14ac:dyDescent="0.35">
      <c r="B7" s="39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41"/>
      <c r="AW7" s="43"/>
    </row>
    <row r="8" spans="2:50" x14ac:dyDescent="0.35">
      <c r="B8" s="39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41"/>
      <c r="AW8" s="43"/>
    </row>
    <row r="9" spans="2:50" x14ac:dyDescent="0.35">
      <c r="B9" s="39"/>
      <c r="C9" s="41"/>
      <c r="D9" s="42"/>
      <c r="E9" s="42"/>
      <c r="F9" s="45" t="s">
        <v>6</v>
      </c>
      <c r="G9" s="45" t="s">
        <v>9</v>
      </c>
      <c r="H9" s="45" t="s">
        <v>8</v>
      </c>
      <c r="I9" s="45" t="s">
        <v>7</v>
      </c>
      <c r="J9" s="45" t="s">
        <v>6</v>
      </c>
      <c r="K9" s="45" t="s">
        <v>9</v>
      </c>
      <c r="L9" s="45" t="s">
        <v>8</v>
      </c>
      <c r="M9" s="45" t="s">
        <v>7</v>
      </c>
      <c r="N9" s="45" t="s">
        <v>6</v>
      </c>
      <c r="O9" s="45" t="s">
        <v>9</v>
      </c>
      <c r="P9" s="45" t="s">
        <v>8</v>
      </c>
      <c r="Q9" s="45" t="s">
        <v>7</v>
      </c>
      <c r="R9" s="45" t="s">
        <v>6</v>
      </c>
      <c r="S9" s="45" t="s">
        <v>9</v>
      </c>
      <c r="T9" s="45" t="s">
        <v>8</v>
      </c>
      <c r="U9" s="45" t="s">
        <v>7</v>
      </c>
      <c r="V9" s="45" t="s">
        <v>6</v>
      </c>
      <c r="W9" s="45" t="s">
        <v>9</v>
      </c>
      <c r="X9" s="45" t="s">
        <v>8</v>
      </c>
      <c r="Y9" s="45" t="s">
        <v>7</v>
      </c>
      <c r="Z9" s="45" t="s">
        <v>6</v>
      </c>
      <c r="AA9" s="45" t="s">
        <v>9</v>
      </c>
      <c r="AB9" s="45" t="s">
        <v>8</v>
      </c>
      <c r="AC9" s="45" t="s">
        <v>7</v>
      </c>
      <c r="AD9" s="45" t="s">
        <v>6</v>
      </c>
      <c r="AE9" s="45" t="s">
        <v>9</v>
      </c>
      <c r="AF9" s="89" t="s">
        <v>8</v>
      </c>
      <c r="AG9" s="89" t="s">
        <v>7</v>
      </c>
      <c r="AH9" s="89" t="s">
        <v>6</v>
      </c>
      <c r="AI9" s="89" t="s">
        <v>9</v>
      </c>
      <c r="AJ9" s="89" t="s">
        <v>8</v>
      </c>
      <c r="AK9" s="89" t="s">
        <v>7</v>
      </c>
      <c r="AL9" s="89" t="s">
        <v>6</v>
      </c>
      <c r="AM9" s="89" t="s">
        <v>9</v>
      </c>
      <c r="AN9" s="89" t="s">
        <v>8</v>
      </c>
      <c r="AO9" s="89" t="s">
        <v>7</v>
      </c>
      <c r="AP9" s="89" t="s">
        <v>6</v>
      </c>
      <c r="AQ9" s="91" t="s">
        <v>9</v>
      </c>
      <c r="AR9" s="100" t="s">
        <v>8</v>
      </c>
      <c r="AS9" s="102" t="s">
        <v>7</v>
      </c>
      <c r="AT9" s="104" t="s">
        <v>6</v>
      </c>
      <c r="AU9" s="106" t="s">
        <v>9</v>
      </c>
      <c r="AV9" s="45"/>
      <c r="AW9" s="46"/>
    </row>
    <row r="10" spans="2:50" x14ac:dyDescent="0.35">
      <c r="B10" s="39"/>
      <c r="C10" s="41"/>
      <c r="D10" s="47" t="s">
        <v>5</v>
      </c>
      <c r="E10" s="42"/>
      <c r="F10" s="48">
        <v>2016</v>
      </c>
      <c r="G10" s="48">
        <v>2016</v>
      </c>
      <c r="H10" s="48">
        <v>2017</v>
      </c>
      <c r="I10" s="48">
        <v>2017</v>
      </c>
      <c r="J10" s="48">
        <v>2017</v>
      </c>
      <c r="K10" s="48">
        <v>2017</v>
      </c>
      <c r="L10" s="48">
        <v>2018</v>
      </c>
      <c r="M10" s="48">
        <v>2018</v>
      </c>
      <c r="N10" s="48">
        <v>2018</v>
      </c>
      <c r="O10" s="48">
        <v>2018</v>
      </c>
      <c r="P10" s="48">
        <v>2019</v>
      </c>
      <c r="Q10" s="48">
        <v>2019</v>
      </c>
      <c r="R10" s="48">
        <v>2019</v>
      </c>
      <c r="S10" s="48">
        <v>2019</v>
      </c>
      <c r="T10" s="48">
        <v>2020</v>
      </c>
      <c r="U10" s="48">
        <v>2020</v>
      </c>
      <c r="V10" s="48">
        <v>2020</v>
      </c>
      <c r="W10" s="48">
        <v>2020</v>
      </c>
      <c r="X10" s="48">
        <v>2021</v>
      </c>
      <c r="Y10" s="48">
        <v>2021</v>
      </c>
      <c r="Z10" s="48">
        <v>2021</v>
      </c>
      <c r="AA10" s="48">
        <v>2021</v>
      </c>
      <c r="AB10" s="48">
        <v>2022</v>
      </c>
      <c r="AC10" s="48">
        <v>2022</v>
      </c>
      <c r="AD10" s="48">
        <v>2022</v>
      </c>
      <c r="AE10" s="48">
        <v>2022</v>
      </c>
      <c r="AF10" s="88">
        <v>2023</v>
      </c>
      <c r="AG10" s="88">
        <v>2023</v>
      </c>
      <c r="AH10" s="88">
        <v>2023</v>
      </c>
      <c r="AI10" s="88">
        <v>2023</v>
      </c>
      <c r="AJ10" s="88">
        <v>2024</v>
      </c>
      <c r="AK10" s="88">
        <v>2024</v>
      </c>
      <c r="AL10" s="88">
        <v>2024</v>
      </c>
      <c r="AM10" s="88">
        <v>2024</v>
      </c>
      <c r="AN10" s="88">
        <v>2025</v>
      </c>
      <c r="AO10" s="88">
        <v>2025</v>
      </c>
      <c r="AP10" s="88">
        <v>2025</v>
      </c>
      <c r="AQ10" s="90">
        <v>2025</v>
      </c>
      <c r="AR10" s="99">
        <v>2026</v>
      </c>
      <c r="AS10" s="101">
        <v>2026</v>
      </c>
      <c r="AT10" s="103">
        <v>2026</v>
      </c>
      <c r="AU10" s="105">
        <v>2026</v>
      </c>
      <c r="AV10" s="48"/>
      <c r="AW10" s="49"/>
    </row>
    <row r="11" spans="2:50" ht="1.9" customHeight="1" x14ac:dyDescent="0.35">
      <c r="B11" s="39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93"/>
      <c r="AG11" s="93"/>
      <c r="AH11" s="93"/>
      <c r="AI11" s="93"/>
      <c r="AJ11" s="93"/>
      <c r="AK11" s="88"/>
      <c r="AL11" s="88"/>
      <c r="AM11" s="88"/>
      <c r="AN11" s="88"/>
      <c r="AO11" s="88"/>
      <c r="AP11" s="88"/>
      <c r="AQ11" s="90"/>
      <c r="AR11" s="99"/>
      <c r="AS11" s="101"/>
      <c r="AT11" s="103"/>
      <c r="AU11" s="105"/>
      <c r="AV11" s="41"/>
      <c r="AW11" s="43"/>
    </row>
    <row r="12" spans="2:50" x14ac:dyDescent="0.35">
      <c r="B12" s="39"/>
      <c r="C12" s="41"/>
      <c r="D12" s="50" t="s">
        <v>4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41"/>
      <c r="AW12" s="43"/>
    </row>
    <row r="13" spans="2:50" hidden="1" x14ac:dyDescent="0.35">
      <c r="B13" s="39"/>
      <c r="C13" s="41"/>
      <c r="D13" s="41"/>
      <c r="E13" s="51">
        <v>42705</v>
      </c>
      <c r="F13" s="52">
        <v>0.4</v>
      </c>
      <c r="G13" s="53">
        <v>0.5</v>
      </c>
      <c r="H13" s="53">
        <v>0.7</v>
      </c>
      <c r="I13" s="53">
        <v>0.8</v>
      </c>
      <c r="J13" s="53">
        <v>1</v>
      </c>
      <c r="K13" s="53">
        <v>1.1000000000000001</v>
      </c>
      <c r="L13" s="53">
        <v>1.3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53"/>
      <c r="AW13" s="43"/>
    </row>
    <row r="14" spans="2:50" hidden="1" x14ac:dyDescent="0.35">
      <c r="B14" s="39"/>
      <c r="C14" s="41"/>
      <c r="D14" s="41"/>
      <c r="E14" s="51">
        <f t="shared" ref="E14:E45" si="0">EDATE(E13,1)</f>
        <v>42736</v>
      </c>
      <c r="F14" s="53"/>
      <c r="G14" s="53">
        <v>0.4</v>
      </c>
      <c r="H14" s="53">
        <v>0.7</v>
      </c>
      <c r="I14" s="53">
        <v>0.8</v>
      </c>
      <c r="J14" s="53">
        <v>1</v>
      </c>
      <c r="K14" s="53">
        <v>1.2</v>
      </c>
      <c r="L14" s="53">
        <v>1.3</v>
      </c>
      <c r="M14" s="53">
        <v>1.5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53"/>
      <c r="AW14" s="43"/>
    </row>
    <row r="15" spans="2:50" hidden="1" x14ac:dyDescent="0.35">
      <c r="B15" s="39"/>
      <c r="C15" s="41"/>
      <c r="D15" s="41"/>
      <c r="E15" s="51">
        <f t="shared" si="0"/>
        <v>42767</v>
      </c>
      <c r="F15" s="53"/>
      <c r="G15" s="52">
        <v>0.45</v>
      </c>
      <c r="H15" s="53">
        <v>0.7</v>
      </c>
      <c r="I15" s="53">
        <v>0.8</v>
      </c>
      <c r="J15" s="53">
        <v>1</v>
      </c>
      <c r="K15" s="53">
        <v>1.1000000000000001</v>
      </c>
      <c r="L15" s="53">
        <v>1.3</v>
      </c>
      <c r="M15" s="53">
        <v>1.6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53"/>
      <c r="AW15" s="43"/>
    </row>
    <row r="16" spans="2:50" hidden="1" x14ac:dyDescent="0.35">
      <c r="B16" s="39"/>
      <c r="C16" s="41"/>
      <c r="D16" s="41"/>
      <c r="E16" s="51">
        <f t="shared" si="0"/>
        <v>42795</v>
      </c>
      <c r="F16" s="53"/>
      <c r="G16" s="52">
        <v>0.45</v>
      </c>
      <c r="H16" s="53">
        <v>0.7</v>
      </c>
      <c r="I16" s="53">
        <v>0.8</v>
      </c>
      <c r="J16" s="53">
        <v>1</v>
      </c>
      <c r="K16" s="53">
        <v>1.2</v>
      </c>
      <c r="L16" s="53">
        <v>1.4</v>
      </c>
      <c r="M16" s="53">
        <v>1.6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53"/>
      <c r="AW16" s="43"/>
    </row>
    <row r="17" spans="2:49" hidden="1" x14ac:dyDescent="0.35">
      <c r="B17" s="39"/>
      <c r="C17" s="41"/>
      <c r="D17" s="41"/>
      <c r="E17" s="51">
        <f t="shared" si="0"/>
        <v>42826</v>
      </c>
      <c r="F17" s="53"/>
      <c r="G17" s="53"/>
      <c r="H17" s="53">
        <v>0.68</v>
      </c>
      <c r="I17" s="53">
        <v>0.9</v>
      </c>
      <c r="J17" s="53">
        <v>1.1000000000000001</v>
      </c>
      <c r="K17" s="53">
        <v>1.3</v>
      </c>
      <c r="L17" s="53">
        <v>1.5</v>
      </c>
      <c r="M17" s="53">
        <v>1.7</v>
      </c>
      <c r="N17" s="53">
        <v>1.9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53"/>
      <c r="AW17" s="43"/>
    </row>
    <row r="18" spans="2:49" hidden="1" x14ac:dyDescent="0.35">
      <c r="B18" s="39"/>
      <c r="C18" s="41"/>
      <c r="D18" s="41"/>
      <c r="E18" s="51">
        <f t="shared" si="0"/>
        <v>42856</v>
      </c>
      <c r="F18" s="53"/>
      <c r="G18" s="53"/>
      <c r="H18" s="52">
        <v>0.69</v>
      </c>
      <c r="I18" s="53">
        <v>1</v>
      </c>
      <c r="J18" s="53">
        <v>1.2</v>
      </c>
      <c r="K18" s="53">
        <v>1.3</v>
      </c>
      <c r="L18" s="53">
        <v>1.5</v>
      </c>
      <c r="M18" s="53">
        <v>1.7</v>
      </c>
      <c r="N18" s="53">
        <v>1.9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53"/>
      <c r="AW18" s="43"/>
    </row>
    <row r="19" spans="2:49" hidden="1" x14ac:dyDescent="0.35">
      <c r="B19" s="39"/>
      <c r="C19" s="41"/>
      <c r="D19" s="41"/>
      <c r="E19" s="51">
        <f t="shared" si="0"/>
        <v>42887</v>
      </c>
      <c r="F19" s="53"/>
      <c r="G19" s="53"/>
      <c r="H19" s="52">
        <v>0.69</v>
      </c>
      <c r="I19" s="54">
        <v>1</v>
      </c>
      <c r="J19" s="54">
        <v>1.2</v>
      </c>
      <c r="K19" s="54">
        <v>1.4</v>
      </c>
      <c r="L19" s="54">
        <v>1.5</v>
      </c>
      <c r="M19" s="54">
        <v>1.7</v>
      </c>
      <c r="N19" s="54">
        <v>1.9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54"/>
      <c r="AW19" s="43"/>
    </row>
    <row r="20" spans="2:49" hidden="1" x14ac:dyDescent="0.35">
      <c r="B20" s="39"/>
      <c r="C20" s="41"/>
      <c r="D20" s="41"/>
      <c r="E20" s="51">
        <f t="shared" si="0"/>
        <v>42917</v>
      </c>
      <c r="F20" s="53"/>
      <c r="G20" s="53"/>
      <c r="H20" s="52"/>
      <c r="I20" s="54">
        <v>0.93</v>
      </c>
      <c r="J20" s="54">
        <v>1.2</v>
      </c>
      <c r="K20" s="54">
        <v>1.3</v>
      </c>
      <c r="L20" s="54">
        <v>1.5</v>
      </c>
      <c r="M20" s="54">
        <v>1.7</v>
      </c>
      <c r="N20" s="54">
        <v>1.9</v>
      </c>
      <c r="O20" s="54">
        <v>2.1</v>
      </c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54"/>
      <c r="AW20" s="43"/>
    </row>
    <row r="21" spans="2:49" hidden="1" x14ac:dyDescent="0.35">
      <c r="B21" s="39"/>
      <c r="C21" s="41"/>
      <c r="D21" s="41"/>
      <c r="E21" s="51">
        <f t="shared" si="0"/>
        <v>42948</v>
      </c>
      <c r="F21" s="53"/>
      <c r="G21" s="53"/>
      <c r="H21" s="52"/>
      <c r="I21" s="55">
        <v>0.94</v>
      </c>
      <c r="J21" s="54">
        <v>1.2</v>
      </c>
      <c r="K21" s="54">
        <v>1.3</v>
      </c>
      <c r="L21" s="54">
        <v>1.5</v>
      </c>
      <c r="M21" s="54">
        <v>1.6</v>
      </c>
      <c r="N21" s="54">
        <v>1.8</v>
      </c>
      <c r="O21" s="54">
        <v>2</v>
      </c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54"/>
      <c r="AW21" s="43"/>
    </row>
    <row r="22" spans="2:49" hidden="1" x14ac:dyDescent="0.35">
      <c r="B22" s="39"/>
      <c r="C22" s="41"/>
      <c r="D22" s="41"/>
      <c r="E22" s="51">
        <f t="shared" si="0"/>
        <v>42979</v>
      </c>
      <c r="F22" s="53"/>
      <c r="G22" s="53"/>
      <c r="H22" s="52"/>
      <c r="I22" s="55">
        <v>0.94</v>
      </c>
      <c r="J22" s="54">
        <v>1.1499999999999999</v>
      </c>
      <c r="K22" s="54">
        <v>1.25</v>
      </c>
      <c r="L22" s="54">
        <v>1.46</v>
      </c>
      <c r="M22" s="54">
        <v>1.63</v>
      </c>
      <c r="N22" s="54">
        <v>1.84</v>
      </c>
      <c r="O22" s="54">
        <v>2.0299999999999998</v>
      </c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54"/>
      <c r="AW22" s="43"/>
    </row>
    <row r="23" spans="2:49" hidden="1" x14ac:dyDescent="0.35">
      <c r="B23" s="39"/>
      <c r="C23" s="41"/>
      <c r="D23" s="41"/>
      <c r="E23" s="51">
        <f t="shared" si="0"/>
        <v>43009</v>
      </c>
      <c r="F23" s="53"/>
      <c r="G23" s="53"/>
      <c r="H23" s="52"/>
      <c r="I23" s="41"/>
      <c r="J23" s="54">
        <v>1.1599999999999999</v>
      </c>
      <c r="K23" s="54">
        <v>1.2</v>
      </c>
      <c r="L23" s="54">
        <v>1.4</v>
      </c>
      <c r="M23" s="54">
        <v>1.6</v>
      </c>
      <c r="N23" s="54">
        <v>1.8</v>
      </c>
      <c r="O23" s="54">
        <v>2</v>
      </c>
      <c r="P23" s="54">
        <v>2.2000000000000002</v>
      </c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54"/>
      <c r="AW23" s="43"/>
    </row>
    <row r="24" spans="2:49" hidden="1" x14ac:dyDescent="0.35">
      <c r="B24" s="39"/>
      <c r="C24" s="41"/>
      <c r="D24" s="41"/>
      <c r="E24" s="51">
        <f t="shared" si="0"/>
        <v>43040</v>
      </c>
      <c r="F24" s="53"/>
      <c r="G24" s="53"/>
      <c r="H24" s="52"/>
      <c r="I24" s="41"/>
      <c r="J24" s="55">
        <v>1.1599999999999999</v>
      </c>
      <c r="K24" s="54">
        <v>1.2</v>
      </c>
      <c r="L24" s="54">
        <v>1.4</v>
      </c>
      <c r="M24" s="54">
        <v>1.6</v>
      </c>
      <c r="N24" s="54">
        <v>1.8</v>
      </c>
      <c r="O24" s="54">
        <v>2</v>
      </c>
      <c r="P24" s="54">
        <v>2.1</v>
      </c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54"/>
      <c r="AW24" s="43"/>
    </row>
    <row r="25" spans="2:49" hidden="1" x14ac:dyDescent="0.35">
      <c r="B25" s="39"/>
      <c r="C25" s="41"/>
      <c r="D25" s="41"/>
      <c r="E25" s="51">
        <f t="shared" si="0"/>
        <v>43070</v>
      </c>
      <c r="F25" s="53"/>
      <c r="G25" s="53"/>
      <c r="H25" s="52"/>
      <c r="I25" s="41"/>
      <c r="J25" s="55">
        <v>1.1599999999999999</v>
      </c>
      <c r="K25" s="54">
        <v>1.2</v>
      </c>
      <c r="L25" s="54">
        <v>1.4</v>
      </c>
      <c r="M25" s="54">
        <v>1.6</v>
      </c>
      <c r="N25" s="54">
        <v>1.8</v>
      </c>
      <c r="O25" s="54">
        <v>2</v>
      </c>
      <c r="P25" s="54">
        <v>2.2000000000000002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54"/>
      <c r="AW25" s="43"/>
    </row>
    <row r="26" spans="2:49" hidden="1" x14ac:dyDescent="0.35">
      <c r="B26" s="39"/>
      <c r="C26" s="41"/>
      <c r="D26" s="41"/>
      <c r="E26" s="51">
        <f t="shared" si="0"/>
        <v>43101</v>
      </c>
      <c r="F26" s="53"/>
      <c r="G26" s="53"/>
      <c r="H26" s="52"/>
      <c r="I26" s="41"/>
      <c r="J26" s="55"/>
      <c r="K26" s="54">
        <v>1.1599999999999999</v>
      </c>
      <c r="L26" s="54">
        <v>1.5</v>
      </c>
      <c r="M26" s="54">
        <v>1.7</v>
      </c>
      <c r="N26" s="54">
        <v>1.9</v>
      </c>
      <c r="O26" s="54">
        <v>2</v>
      </c>
      <c r="P26" s="54">
        <v>2.2000000000000002</v>
      </c>
      <c r="Q26" s="54">
        <v>2.4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54"/>
      <c r="AW26" s="43"/>
    </row>
    <row r="27" spans="2:49" hidden="1" x14ac:dyDescent="0.35">
      <c r="B27" s="39"/>
      <c r="C27" s="41"/>
      <c r="D27" s="41"/>
      <c r="E27" s="51">
        <f t="shared" si="0"/>
        <v>43132</v>
      </c>
      <c r="F27" s="53"/>
      <c r="G27" s="53"/>
      <c r="H27" s="52"/>
      <c r="I27" s="41"/>
      <c r="J27" s="55"/>
      <c r="K27" s="55">
        <v>1.2</v>
      </c>
      <c r="L27" s="54">
        <v>1.5</v>
      </c>
      <c r="M27" s="54">
        <v>1.7</v>
      </c>
      <c r="N27" s="54">
        <v>1.9</v>
      </c>
      <c r="O27" s="54">
        <v>2.1</v>
      </c>
      <c r="P27" s="54">
        <v>2.2999999999999998</v>
      </c>
      <c r="Q27" s="54">
        <v>2.5</v>
      </c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54"/>
      <c r="AW27" s="43"/>
    </row>
    <row r="28" spans="2:49" hidden="1" x14ac:dyDescent="0.35">
      <c r="B28" s="39"/>
      <c r="C28" s="41"/>
      <c r="D28" s="41"/>
      <c r="E28" s="51">
        <f t="shared" si="0"/>
        <v>43160</v>
      </c>
      <c r="F28" s="53"/>
      <c r="G28" s="53"/>
      <c r="H28" s="52"/>
      <c r="I28" s="41"/>
      <c r="J28" s="55"/>
      <c r="K28" s="55">
        <v>1.2</v>
      </c>
      <c r="L28" s="54">
        <v>1.5</v>
      </c>
      <c r="M28" s="54">
        <v>1.7</v>
      </c>
      <c r="N28" s="54">
        <v>1.9</v>
      </c>
      <c r="O28" s="54">
        <v>2.2000000000000002</v>
      </c>
      <c r="P28" s="54">
        <v>2.2999999999999998</v>
      </c>
      <c r="Q28" s="54">
        <v>2.5</v>
      </c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54"/>
      <c r="AW28" s="43"/>
    </row>
    <row r="29" spans="2:49" hidden="1" x14ac:dyDescent="0.35">
      <c r="B29" s="39"/>
      <c r="C29" s="41"/>
      <c r="D29" s="41"/>
      <c r="E29" s="51">
        <f t="shared" si="0"/>
        <v>43191</v>
      </c>
      <c r="F29" s="53"/>
      <c r="G29" s="53"/>
      <c r="H29" s="52"/>
      <c r="I29" s="41"/>
      <c r="J29" s="55"/>
      <c r="K29" s="55"/>
      <c r="L29" s="54">
        <v>1.42</v>
      </c>
      <c r="M29" s="54">
        <v>1.7</v>
      </c>
      <c r="N29" s="54">
        <v>2</v>
      </c>
      <c r="O29" s="54">
        <v>2.2000000000000002</v>
      </c>
      <c r="P29" s="54">
        <v>2.4</v>
      </c>
      <c r="Q29" s="54">
        <v>2.6</v>
      </c>
      <c r="R29" s="54">
        <v>2.7</v>
      </c>
      <c r="S29" s="54">
        <v>2.7</v>
      </c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54"/>
      <c r="AW29" s="43"/>
    </row>
    <row r="30" spans="2:49" hidden="1" x14ac:dyDescent="0.35">
      <c r="B30" s="39"/>
      <c r="C30" s="41"/>
      <c r="D30" s="41"/>
      <c r="E30" s="51">
        <f t="shared" si="0"/>
        <v>43221</v>
      </c>
      <c r="F30" s="53"/>
      <c r="G30" s="53"/>
      <c r="H30" s="52"/>
      <c r="I30" s="41"/>
      <c r="J30" s="55"/>
      <c r="K30" s="55"/>
      <c r="L30" s="55">
        <v>1.44</v>
      </c>
      <c r="M30" s="54">
        <v>1.7</v>
      </c>
      <c r="N30" s="54">
        <v>2</v>
      </c>
      <c r="O30" s="54">
        <v>2.2000000000000002</v>
      </c>
      <c r="P30" s="54">
        <v>2.4</v>
      </c>
      <c r="Q30" s="54">
        <v>2.6</v>
      </c>
      <c r="R30" s="54">
        <v>2.8</v>
      </c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54"/>
      <c r="AW30" s="43"/>
    </row>
    <row r="31" spans="2:49" hidden="1" x14ac:dyDescent="0.35">
      <c r="B31" s="39"/>
      <c r="C31" s="41"/>
      <c r="D31" s="41"/>
      <c r="E31" s="51">
        <f t="shared" si="0"/>
        <v>43252</v>
      </c>
      <c r="F31" s="53"/>
      <c r="G31" s="53"/>
      <c r="H31" s="52"/>
      <c r="I31" s="41"/>
      <c r="J31" s="55"/>
      <c r="K31" s="55"/>
      <c r="L31" s="55">
        <v>1.44</v>
      </c>
      <c r="M31" s="54">
        <v>1.7</v>
      </c>
      <c r="N31" s="54">
        <v>2</v>
      </c>
      <c r="O31" s="54">
        <v>2.2000000000000002</v>
      </c>
      <c r="P31" s="54">
        <v>2.4</v>
      </c>
      <c r="Q31" s="54">
        <v>2.6</v>
      </c>
      <c r="R31" s="54">
        <v>2.8</v>
      </c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54"/>
      <c r="AW31" s="43"/>
    </row>
    <row r="32" spans="2:49" hidden="1" x14ac:dyDescent="0.35">
      <c r="B32" s="39"/>
      <c r="C32" s="41"/>
      <c r="D32" s="41"/>
      <c r="E32" s="51">
        <f t="shared" si="0"/>
        <v>43282</v>
      </c>
      <c r="F32" s="53"/>
      <c r="G32" s="53"/>
      <c r="H32" s="52"/>
      <c r="I32" s="41"/>
      <c r="J32" s="55"/>
      <c r="K32" s="55"/>
      <c r="L32" s="55"/>
      <c r="M32" s="54">
        <v>1.7</v>
      </c>
      <c r="N32" s="54">
        <v>2</v>
      </c>
      <c r="O32" s="54">
        <v>2.2000000000000002</v>
      </c>
      <c r="P32" s="54">
        <v>2.4</v>
      </c>
      <c r="Q32" s="54">
        <v>2.6</v>
      </c>
      <c r="R32" s="54">
        <v>2.8</v>
      </c>
      <c r="S32" s="54">
        <v>2.9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54"/>
      <c r="AW32" s="43"/>
    </row>
    <row r="33" spans="2:49" hidden="1" x14ac:dyDescent="0.35">
      <c r="B33" s="39"/>
      <c r="C33" s="41"/>
      <c r="D33" s="41"/>
      <c r="E33" s="51">
        <f t="shared" si="0"/>
        <v>43313</v>
      </c>
      <c r="F33" s="53"/>
      <c r="G33" s="53"/>
      <c r="H33" s="52"/>
      <c r="I33" s="41"/>
      <c r="J33" s="55"/>
      <c r="K33" s="55"/>
      <c r="L33" s="55"/>
      <c r="M33" s="55">
        <v>1.73</v>
      </c>
      <c r="N33" s="54">
        <v>2</v>
      </c>
      <c r="O33" s="54">
        <v>2.2000000000000002</v>
      </c>
      <c r="P33" s="54">
        <v>2.4</v>
      </c>
      <c r="Q33" s="54">
        <v>2.6</v>
      </c>
      <c r="R33" s="54">
        <v>2.8</v>
      </c>
      <c r="S33" s="54">
        <v>2.9</v>
      </c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54"/>
      <c r="AW33" s="43"/>
    </row>
    <row r="34" spans="2:49" hidden="1" x14ac:dyDescent="0.35">
      <c r="B34" s="39"/>
      <c r="C34" s="41"/>
      <c r="D34" s="41"/>
      <c r="E34" s="51">
        <f t="shared" si="0"/>
        <v>43344</v>
      </c>
      <c r="F34" s="53"/>
      <c r="G34" s="53"/>
      <c r="H34" s="52"/>
      <c r="I34" s="41"/>
      <c r="J34" s="55"/>
      <c r="K34" s="55"/>
      <c r="L34" s="55"/>
      <c r="M34" s="55">
        <v>1.73</v>
      </c>
      <c r="N34" s="54">
        <v>2</v>
      </c>
      <c r="O34" s="54">
        <v>2.2000000000000002</v>
      </c>
      <c r="P34" s="54">
        <v>2.4</v>
      </c>
      <c r="Q34" s="54">
        <v>2.6</v>
      </c>
      <c r="R34" s="54">
        <v>2.8</v>
      </c>
      <c r="S34" s="54">
        <v>2.9</v>
      </c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54"/>
      <c r="AW34" s="43"/>
    </row>
    <row r="35" spans="2:49" hidden="1" x14ac:dyDescent="0.35">
      <c r="B35" s="39"/>
      <c r="C35" s="41"/>
      <c r="D35" s="41"/>
      <c r="E35" s="51">
        <f t="shared" si="0"/>
        <v>43374</v>
      </c>
      <c r="F35" s="53"/>
      <c r="G35" s="53"/>
      <c r="H35" s="52"/>
      <c r="I35" s="41"/>
      <c r="J35" s="55"/>
      <c r="K35" s="55"/>
      <c r="L35" s="55"/>
      <c r="M35" s="54"/>
      <c r="N35" s="54">
        <v>1.91</v>
      </c>
      <c r="O35" s="54">
        <v>2.2000000000000002</v>
      </c>
      <c r="P35" s="54">
        <v>2.4</v>
      </c>
      <c r="Q35" s="54">
        <v>2.7</v>
      </c>
      <c r="R35" s="54">
        <v>2.8</v>
      </c>
      <c r="S35" s="54">
        <v>2.9</v>
      </c>
      <c r="T35" s="54">
        <v>2.9</v>
      </c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54"/>
      <c r="AW35" s="43"/>
    </row>
    <row r="36" spans="2:49" hidden="1" x14ac:dyDescent="0.35">
      <c r="B36" s="39"/>
      <c r="C36" s="41"/>
      <c r="D36" s="41"/>
      <c r="E36" s="51">
        <f t="shared" si="0"/>
        <v>43405</v>
      </c>
      <c r="F36" s="53"/>
      <c r="G36" s="53"/>
      <c r="H36" s="52"/>
      <c r="I36" s="41"/>
      <c r="J36" s="55"/>
      <c r="K36" s="55"/>
      <c r="L36" s="55"/>
      <c r="M36" s="54"/>
      <c r="N36" s="55">
        <v>1.92</v>
      </c>
      <c r="O36" s="54">
        <v>2.2999999999999998</v>
      </c>
      <c r="P36" s="54">
        <v>2.5</v>
      </c>
      <c r="Q36" s="54">
        <v>2.7</v>
      </c>
      <c r="R36" s="54">
        <v>2.8</v>
      </c>
      <c r="S36" s="54">
        <v>3</v>
      </c>
      <c r="T36" s="54">
        <v>3</v>
      </c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54"/>
      <c r="AW36" s="43"/>
    </row>
    <row r="37" spans="2:49" hidden="1" x14ac:dyDescent="0.35">
      <c r="B37" s="39"/>
      <c r="C37" s="41"/>
      <c r="D37" s="41"/>
      <c r="E37" s="51">
        <f t="shared" si="0"/>
        <v>43435</v>
      </c>
      <c r="F37" s="53"/>
      <c r="G37" s="53"/>
      <c r="H37" s="52"/>
      <c r="I37" s="41"/>
      <c r="J37" s="55"/>
      <c r="K37" s="55"/>
      <c r="L37" s="55"/>
      <c r="M37" s="54"/>
      <c r="N37" s="55">
        <v>1.92</v>
      </c>
      <c r="O37" s="54">
        <v>2.2999999999999998</v>
      </c>
      <c r="P37" s="54">
        <v>2.5</v>
      </c>
      <c r="Q37" s="54">
        <v>2.7</v>
      </c>
      <c r="R37" s="54">
        <v>2.9</v>
      </c>
      <c r="S37" s="54">
        <v>3</v>
      </c>
      <c r="T37" s="54">
        <v>3</v>
      </c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54"/>
      <c r="AW37" s="43"/>
    </row>
    <row r="38" spans="2:49" hidden="1" x14ac:dyDescent="0.35">
      <c r="B38" s="39"/>
      <c r="C38" s="41"/>
      <c r="D38" s="41"/>
      <c r="E38" s="51">
        <f t="shared" si="0"/>
        <v>43466</v>
      </c>
      <c r="F38" s="53"/>
      <c r="G38" s="53"/>
      <c r="H38" s="52"/>
      <c r="I38" s="41"/>
      <c r="J38" s="55"/>
      <c r="K38" s="55"/>
      <c r="L38" s="55"/>
      <c r="M38" s="54"/>
      <c r="N38" s="55"/>
      <c r="O38" s="54">
        <v>2.19</v>
      </c>
      <c r="P38" s="54">
        <v>2.5</v>
      </c>
      <c r="Q38" s="54">
        <v>2.6</v>
      </c>
      <c r="R38" s="54">
        <v>2.8</v>
      </c>
      <c r="S38" s="54">
        <v>2.9</v>
      </c>
      <c r="T38" s="54">
        <v>2.9</v>
      </c>
      <c r="U38" s="54">
        <v>2.9</v>
      </c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54"/>
      <c r="AW38" s="43"/>
    </row>
    <row r="39" spans="2:49" hidden="1" x14ac:dyDescent="0.35">
      <c r="B39" s="39"/>
      <c r="C39" s="41"/>
      <c r="D39" s="41"/>
      <c r="E39" s="51">
        <f t="shared" si="0"/>
        <v>43497</v>
      </c>
      <c r="F39" s="53"/>
      <c r="G39" s="53"/>
      <c r="H39" s="52"/>
      <c r="I39" s="41"/>
      <c r="J39" s="55"/>
      <c r="K39" s="55"/>
      <c r="L39" s="55"/>
      <c r="M39" s="54"/>
      <c r="N39" s="55"/>
      <c r="O39" s="55">
        <v>2.2200000000000002</v>
      </c>
      <c r="P39" s="54">
        <v>2.4</v>
      </c>
      <c r="Q39" s="54">
        <v>2.5</v>
      </c>
      <c r="R39" s="54">
        <v>2.7</v>
      </c>
      <c r="S39" s="54">
        <v>2.8</v>
      </c>
      <c r="T39" s="54">
        <v>2.8</v>
      </c>
      <c r="U39" s="54">
        <v>2.8</v>
      </c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54"/>
      <c r="AW39" s="43"/>
    </row>
    <row r="40" spans="2:49" hidden="1" x14ac:dyDescent="0.35">
      <c r="B40" s="39"/>
      <c r="C40" s="41"/>
      <c r="D40" s="41"/>
      <c r="E40" s="51">
        <f t="shared" si="0"/>
        <v>43525</v>
      </c>
      <c r="F40" s="53"/>
      <c r="G40" s="53"/>
      <c r="H40" s="52"/>
      <c r="I40" s="41"/>
      <c r="J40" s="55"/>
      <c r="K40" s="55"/>
      <c r="L40" s="55"/>
      <c r="M40" s="54"/>
      <c r="N40" s="55"/>
      <c r="O40" s="55">
        <v>2.2200000000000002</v>
      </c>
      <c r="P40" s="54">
        <v>2.4</v>
      </c>
      <c r="Q40" s="54">
        <v>2.4</v>
      </c>
      <c r="R40" s="54">
        <v>2.5</v>
      </c>
      <c r="S40" s="54">
        <v>2.6</v>
      </c>
      <c r="T40" s="54">
        <v>2.7</v>
      </c>
      <c r="U40" s="54">
        <v>2.6</v>
      </c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54"/>
      <c r="AW40" s="43"/>
    </row>
    <row r="41" spans="2:49" hidden="1" x14ac:dyDescent="0.35">
      <c r="B41" s="39"/>
      <c r="C41" s="41"/>
      <c r="D41" s="41"/>
      <c r="E41" s="51">
        <f t="shared" si="0"/>
        <v>43556</v>
      </c>
      <c r="F41" s="53"/>
      <c r="G41" s="53"/>
      <c r="H41" s="52"/>
      <c r="I41" s="41"/>
      <c r="J41" s="55"/>
      <c r="K41" s="55"/>
      <c r="L41" s="55"/>
      <c r="M41" s="54"/>
      <c r="N41" s="55"/>
      <c r="O41" s="55"/>
      <c r="P41" s="54">
        <v>2.4</v>
      </c>
      <c r="Q41" s="54">
        <v>2.4</v>
      </c>
      <c r="R41" s="54">
        <v>2.4</v>
      </c>
      <c r="S41" s="54">
        <v>2.4</v>
      </c>
      <c r="T41" s="54">
        <v>2.5</v>
      </c>
      <c r="U41" s="54">
        <v>2.5</v>
      </c>
      <c r="V41" s="54">
        <v>2.4</v>
      </c>
      <c r="W41" s="54"/>
      <c r="X41" s="54"/>
      <c r="Y41" s="54"/>
      <c r="Z41" s="54"/>
      <c r="AA41" s="54"/>
      <c r="AB41" s="54"/>
      <c r="AC41" s="54"/>
      <c r="AD41" s="54"/>
      <c r="AE41" s="54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54"/>
      <c r="AW41" s="43"/>
    </row>
    <row r="42" spans="2:49" hidden="1" x14ac:dyDescent="0.35">
      <c r="B42" s="39"/>
      <c r="C42" s="41"/>
      <c r="D42" s="41"/>
      <c r="E42" s="51">
        <f t="shared" si="0"/>
        <v>43586</v>
      </c>
      <c r="F42" s="53"/>
      <c r="G42" s="53"/>
      <c r="H42" s="52"/>
      <c r="I42" s="41"/>
      <c r="J42" s="55"/>
      <c r="K42" s="55"/>
      <c r="L42" s="55"/>
      <c r="M42" s="54"/>
      <c r="N42" s="55"/>
      <c r="O42" s="55"/>
      <c r="P42" s="55">
        <v>2.4</v>
      </c>
      <c r="Q42" s="54">
        <v>2.4</v>
      </c>
      <c r="R42" s="54">
        <v>2.4</v>
      </c>
      <c r="S42" s="54">
        <v>2.4</v>
      </c>
      <c r="T42" s="54">
        <v>2.4</v>
      </c>
      <c r="U42" s="54">
        <v>2.4</v>
      </c>
      <c r="V42" s="54">
        <v>2.4</v>
      </c>
      <c r="W42" s="54"/>
      <c r="X42" s="54"/>
      <c r="Y42" s="54"/>
      <c r="Z42" s="54"/>
      <c r="AA42" s="54"/>
      <c r="AB42" s="54"/>
      <c r="AC42" s="54"/>
      <c r="AD42" s="54"/>
      <c r="AE42" s="54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54"/>
      <c r="AW42" s="43"/>
    </row>
    <row r="43" spans="2:49" hidden="1" x14ac:dyDescent="0.35">
      <c r="B43" s="39"/>
      <c r="C43" s="41"/>
      <c r="D43" s="41"/>
      <c r="E43" s="51">
        <f t="shared" si="0"/>
        <v>43617</v>
      </c>
      <c r="F43" s="53"/>
      <c r="G43" s="53"/>
      <c r="H43" s="52"/>
      <c r="I43" s="41"/>
      <c r="J43" s="55"/>
      <c r="K43" s="55"/>
      <c r="L43" s="55"/>
      <c r="M43" s="54"/>
      <c r="N43" s="55"/>
      <c r="O43" s="55"/>
      <c r="P43" s="55">
        <v>2.4</v>
      </c>
      <c r="Q43" s="54">
        <v>2.4</v>
      </c>
      <c r="R43" s="54">
        <v>2.4</v>
      </c>
      <c r="S43" s="54">
        <v>2.4</v>
      </c>
      <c r="T43" s="54">
        <v>2.4</v>
      </c>
      <c r="U43" s="54">
        <v>2.4</v>
      </c>
      <c r="V43" s="54">
        <v>2.2999999999999998</v>
      </c>
      <c r="W43" s="54"/>
      <c r="X43" s="54"/>
      <c r="Y43" s="54"/>
      <c r="Z43" s="54"/>
      <c r="AA43" s="54"/>
      <c r="AB43" s="54"/>
      <c r="AC43" s="54"/>
      <c r="AD43" s="54"/>
      <c r="AE43" s="54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54"/>
      <c r="AW43" s="43"/>
    </row>
    <row r="44" spans="2:49" hidden="1" x14ac:dyDescent="0.35">
      <c r="B44" s="39"/>
      <c r="C44" s="41"/>
      <c r="D44" s="41"/>
      <c r="E44" s="51">
        <f t="shared" si="0"/>
        <v>43647</v>
      </c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>
        <v>2.4</v>
      </c>
      <c r="R44" s="53">
        <v>2.2000000000000002</v>
      </c>
      <c r="S44" s="53">
        <v>2</v>
      </c>
      <c r="T44" s="53">
        <v>1.9</v>
      </c>
      <c r="U44" s="53">
        <v>1.9</v>
      </c>
      <c r="V44" s="53">
        <v>1.8</v>
      </c>
      <c r="W44" s="53">
        <v>1.8</v>
      </c>
      <c r="X44" s="53"/>
      <c r="Y44" s="53"/>
      <c r="Z44" s="53"/>
      <c r="AA44" s="53"/>
      <c r="AB44" s="53"/>
      <c r="AC44" s="53"/>
      <c r="AD44" s="53"/>
      <c r="AE44" s="53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53"/>
      <c r="AW44" s="43"/>
    </row>
    <row r="45" spans="2:49" hidden="1" x14ac:dyDescent="0.35">
      <c r="B45" s="39"/>
      <c r="C45" s="41"/>
      <c r="D45" s="41"/>
      <c r="E45" s="51">
        <f t="shared" si="0"/>
        <v>43678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2">
        <v>2.4</v>
      </c>
      <c r="R45" s="53">
        <v>2.2000000000000002</v>
      </c>
      <c r="S45" s="53">
        <v>2</v>
      </c>
      <c r="T45" s="53">
        <v>1.9</v>
      </c>
      <c r="U45" s="53">
        <v>1.8</v>
      </c>
      <c r="V45" s="53">
        <v>1.8</v>
      </c>
      <c r="W45" s="53">
        <v>1.8</v>
      </c>
      <c r="X45" s="53"/>
      <c r="Y45" s="53"/>
      <c r="Z45" s="53"/>
      <c r="AA45" s="53"/>
      <c r="AB45" s="53"/>
      <c r="AC45" s="53"/>
      <c r="AD45" s="53"/>
      <c r="AE45" s="53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53"/>
      <c r="AW45" s="43"/>
    </row>
    <row r="46" spans="2:49" hidden="1" x14ac:dyDescent="0.35">
      <c r="B46" s="39"/>
      <c r="C46" s="41"/>
      <c r="D46" s="41"/>
      <c r="E46" s="51">
        <f t="shared" ref="E46:E77" si="1">EDATE(E45,1)</f>
        <v>43709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2">
        <v>2.4</v>
      </c>
      <c r="R46" s="53">
        <v>2.1</v>
      </c>
      <c r="S46" s="53">
        <v>1.8</v>
      </c>
      <c r="T46" s="53">
        <v>1.7</v>
      </c>
      <c r="U46" s="53">
        <v>1.6</v>
      </c>
      <c r="V46" s="53">
        <v>1.6</v>
      </c>
      <c r="W46" s="53">
        <v>1.6</v>
      </c>
      <c r="X46" s="53"/>
      <c r="Y46" s="53"/>
      <c r="Z46" s="53"/>
      <c r="AA46" s="53"/>
      <c r="AB46" s="53"/>
      <c r="AC46" s="53"/>
      <c r="AD46" s="53"/>
      <c r="AE46" s="53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53"/>
      <c r="AW46" s="43"/>
    </row>
    <row r="47" spans="2:49" hidden="1" x14ac:dyDescent="0.35">
      <c r="B47" s="39"/>
      <c r="C47" s="41"/>
      <c r="D47" s="41"/>
      <c r="E47" s="51">
        <f t="shared" si="1"/>
        <v>43739</v>
      </c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2"/>
      <c r="R47" s="53">
        <v>2.25</v>
      </c>
      <c r="S47" s="53">
        <v>1.8</v>
      </c>
      <c r="T47" s="53">
        <v>1.6</v>
      </c>
      <c r="U47" s="53">
        <v>1.5</v>
      </c>
      <c r="V47" s="53">
        <v>1.5</v>
      </c>
      <c r="W47" s="53">
        <v>1.5</v>
      </c>
      <c r="X47" s="53">
        <v>1.4</v>
      </c>
      <c r="Y47" s="53"/>
      <c r="Z47" s="53"/>
      <c r="AA47" s="53"/>
      <c r="AB47" s="53"/>
      <c r="AC47" s="53"/>
      <c r="AD47" s="53"/>
      <c r="AE47" s="53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53"/>
      <c r="AW47" s="43"/>
    </row>
    <row r="48" spans="2:49" hidden="1" x14ac:dyDescent="0.35">
      <c r="B48" s="39"/>
      <c r="C48" s="41"/>
      <c r="D48" s="41"/>
      <c r="E48" s="51">
        <f t="shared" si="1"/>
        <v>43770</v>
      </c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2"/>
      <c r="R48" s="52">
        <v>2.2000000000000002</v>
      </c>
      <c r="S48" s="53">
        <v>1.7</v>
      </c>
      <c r="T48" s="53">
        <v>1.5</v>
      </c>
      <c r="U48" s="53">
        <v>1.5</v>
      </c>
      <c r="V48" s="53">
        <v>1.4</v>
      </c>
      <c r="W48" s="53">
        <v>1.4</v>
      </c>
      <c r="X48" s="53">
        <v>1.4</v>
      </c>
      <c r="Y48" s="53"/>
      <c r="Z48" s="53"/>
      <c r="AA48" s="53"/>
      <c r="AB48" s="53"/>
      <c r="AC48" s="53"/>
      <c r="AD48" s="53"/>
      <c r="AE48" s="53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53"/>
      <c r="AW48" s="43"/>
    </row>
    <row r="49" spans="2:49" hidden="1" x14ac:dyDescent="0.35">
      <c r="B49" s="39"/>
      <c r="C49" s="41"/>
      <c r="D49" s="41"/>
      <c r="E49" s="51">
        <f t="shared" si="1"/>
        <v>43800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2"/>
      <c r="R49" s="52">
        <v>2.2000000000000002</v>
      </c>
      <c r="S49" s="53">
        <v>1.7</v>
      </c>
      <c r="T49" s="53">
        <v>1.6</v>
      </c>
      <c r="U49" s="53">
        <v>1.5</v>
      </c>
      <c r="V49" s="53">
        <v>1.4</v>
      </c>
      <c r="W49" s="53">
        <v>1.4</v>
      </c>
      <c r="X49" s="53">
        <v>1.4</v>
      </c>
      <c r="Y49" s="53"/>
      <c r="Z49" s="53"/>
      <c r="AA49" s="53"/>
      <c r="AB49" s="53"/>
      <c r="AC49" s="53"/>
      <c r="AD49" s="53"/>
      <c r="AE49" s="53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53"/>
      <c r="AW49" s="43"/>
    </row>
    <row r="50" spans="2:49" hidden="1" x14ac:dyDescent="0.35">
      <c r="B50" s="39"/>
      <c r="C50" s="41"/>
      <c r="D50" s="41"/>
      <c r="E50" s="51">
        <f t="shared" si="1"/>
        <v>43831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2"/>
      <c r="R50" s="53"/>
      <c r="S50" s="53">
        <v>1.7</v>
      </c>
      <c r="T50" s="53">
        <v>1.6</v>
      </c>
      <c r="U50" s="53">
        <v>1.5</v>
      </c>
      <c r="V50" s="53">
        <v>1.5</v>
      </c>
      <c r="W50" s="53">
        <v>1.4</v>
      </c>
      <c r="X50" s="53">
        <v>1.5</v>
      </c>
      <c r="Y50" s="53">
        <v>1.5</v>
      </c>
      <c r="Z50" s="53"/>
      <c r="AA50" s="53"/>
      <c r="AB50" s="53"/>
      <c r="AC50" s="53"/>
      <c r="AD50" s="53"/>
      <c r="AE50" s="53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53"/>
      <c r="AW50" s="43"/>
    </row>
    <row r="51" spans="2:49" hidden="1" x14ac:dyDescent="0.35">
      <c r="B51" s="39"/>
      <c r="C51" s="41"/>
      <c r="D51" s="41"/>
      <c r="E51" s="51">
        <f t="shared" si="1"/>
        <v>43862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2"/>
      <c r="R51" s="53"/>
      <c r="S51" s="52">
        <v>1.7</v>
      </c>
      <c r="T51" s="53">
        <v>1.6</v>
      </c>
      <c r="U51" s="53">
        <v>1.6</v>
      </c>
      <c r="V51" s="53">
        <v>1.5</v>
      </c>
      <c r="W51" s="53">
        <v>1.5</v>
      </c>
      <c r="X51" s="53">
        <v>1.5</v>
      </c>
      <c r="Y51" s="53">
        <v>1.5</v>
      </c>
      <c r="Z51" s="53"/>
      <c r="AA51" s="53"/>
      <c r="AB51" s="53"/>
      <c r="AC51" s="53"/>
      <c r="AD51" s="53"/>
      <c r="AE51" s="53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53"/>
      <c r="AW51" s="43"/>
    </row>
    <row r="52" spans="2:49" hidden="1" x14ac:dyDescent="0.35">
      <c r="B52" s="39"/>
      <c r="C52" s="41"/>
      <c r="D52" s="41"/>
      <c r="E52" s="51">
        <f t="shared" si="1"/>
        <v>43891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2"/>
      <c r="R52" s="53"/>
      <c r="S52" s="52">
        <v>1.6</v>
      </c>
      <c r="T52" s="53">
        <v>1.6</v>
      </c>
      <c r="U52" s="53">
        <v>1.6</v>
      </c>
      <c r="V52" s="53">
        <v>1.5</v>
      </c>
      <c r="W52" s="53">
        <v>1.5</v>
      </c>
      <c r="X52" s="53">
        <v>1.5</v>
      </c>
      <c r="Y52" s="53">
        <v>1.5</v>
      </c>
      <c r="Z52" s="53"/>
      <c r="AA52" s="53"/>
      <c r="AB52" s="53"/>
      <c r="AC52" s="53"/>
      <c r="AD52" s="53"/>
      <c r="AE52" s="53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53"/>
      <c r="AW52" s="43"/>
    </row>
    <row r="53" spans="2:49" hidden="1" x14ac:dyDescent="0.35">
      <c r="B53" s="39"/>
      <c r="C53" s="41"/>
      <c r="D53" s="41"/>
      <c r="E53" s="51">
        <f t="shared" si="1"/>
        <v>43922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2"/>
      <c r="R53" s="53"/>
      <c r="S53" s="53"/>
      <c r="T53" s="53">
        <v>1.35</v>
      </c>
      <c r="U53" s="53">
        <v>0.1</v>
      </c>
      <c r="V53" s="53">
        <v>0.1</v>
      </c>
      <c r="W53" s="53">
        <v>0.1</v>
      </c>
      <c r="X53" s="53">
        <v>0.2</v>
      </c>
      <c r="Y53" s="53">
        <v>0.3</v>
      </c>
      <c r="Z53" s="53">
        <v>0.3</v>
      </c>
      <c r="AA53" s="53"/>
      <c r="AB53" s="53"/>
      <c r="AC53" s="53"/>
      <c r="AD53" s="53"/>
      <c r="AE53" s="53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53"/>
      <c r="AW53" s="43"/>
    </row>
    <row r="54" spans="2:49" hidden="1" x14ac:dyDescent="0.35">
      <c r="B54" s="39"/>
      <c r="C54" s="41"/>
      <c r="D54" s="41"/>
      <c r="E54" s="51">
        <f t="shared" si="1"/>
        <v>43952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2"/>
      <c r="R54" s="53"/>
      <c r="S54" s="53"/>
      <c r="T54" s="52">
        <v>1.26</v>
      </c>
      <c r="U54" s="53">
        <v>0.1</v>
      </c>
      <c r="V54" s="53">
        <v>0.1</v>
      </c>
      <c r="W54" s="53">
        <v>0.1</v>
      </c>
      <c r="X54" s="53">
        <v>0.1</v>
      </c>
      <c r="Y54" s="53">
        <v>0.2</v>
      </c>
      <c r="Z54" s="53">
        <v>0.2</v>
      </c>
      <c r="AA54" s="53"/>
      <c r="AB54" s="53"/>
      <c r="AC54" s="53"/>
      <c r="AD54" s="53"/>
      <c r="AE54" s="53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53"/>
      <c r="AW54" s="43"/>
    </row>
    <row r="55" spans="2:49" hidden="1" x14ac:dyDescent="0.35">
      <c r="B55" s="39"/>
      <c r="C55" s="41"/>
      <c r="D55" s="41"/>
      <c r="E55" s="51">
        <f t="shared" si="1"/>
        <v>43983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2"/>
      <c r="R55" s="53"/>
      <c r="S55" s="53"/>
      <c r="T55" s="52">
        <v>1.26</v>
      </c>
      <c r="U55" s="53">
        <v>0.1</v>
      </c>
      <c r="V55" s="53">
        <v>0.1</v>
      </c>
      <c r="W55" s="53">
        <v>0.1</v>
      </c>
      <c r="X55" s="53">
        <v>0.1</v>
      </c>
      <c r="Y55" s="53">
        <v>0.1</v>
      </c>
      <c r="Z55" s="53">
        <v>0.2</v>
      </c>
      <c r="AA55" s="53"/>
      <c r="AB55" s="53"/>
      <c r="AC55" s="53"/>
      <c r="AD55" s="53"/>
      <c r="AE55" s="53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53"/>
      <c r="AW55" s="43"/>
    </row>
    <row r="56" spans="2:49" hidden="1" x14ac:dyDescent="0.35">
      <c r="B56" s="39"/>
      <c r="C56" s="41"/>
      <c r="D56" s="41"/>
      <c r="E56" s="51">
        <f t="shared" si="1"/>
        <v>44013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2"/>
      <c r="R56" s="53"/>
      <c r="S56" s="53"/>
      <c r="T56" s="52"/>
      <c r="U56" s="53">
        <v>0.06</v>
      </c>
      <c r="V56" s="53">
        <v>0.1</v>
      </c>
      <c r="W56" s="53">
        <v>0.1</v>
      </c>
      <c r="X56" s="53">
        <v>0.1</v>
      </c>
      <c r="Y56" s="53">
        <v>0.1</v>
      </c>
      <c r="Z56" s="53">
        <v>0.1</v>
      </c>
      <c r="AA56" s="53">
        <v>0.1</v>
      </c>
      <c r="AB56" s="53"/>
      <c r="AC56" s="53"/>
      <c r="AD56" s="53"/>
      <c r="AE56" s="53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53"/>
      <c r="AW56" s="43"/>
    </row>
    <row r="57" spans="2:49" hidden="1" x14ac:dyDescent="0.35">
      <c r="B57" s="39"/>
      <c r="C57" s="41"/>
      <c r="D57" s="41"/>
      <c r="E57" s="51">
        <f t="shared" si="1"/>
        <v>44044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2"/>
      <c r="R57" s="53"/>
      <c r="S57" s="53"/>
      <c r="T57" s="52"/>
      <c r="U57" s="52">
        <v>0.06</v>
      </c>
      <c r="V57" s="53">
        <v>0.1</v>
      </c>
      <c r="W57" s="53">
        <v>0.1</v>
      </c>
      <c r="X57" s="53">
        <v>0.1</v>
      </c>
      <c r="Y57" s="53">
        <v>0.1</v>
      </c>
      <c r="Z57" s="53">
        <v>0.1</v>
      </c>
      <c r="AA57" s="53">
        <v>0.1</v>
      </c>
      <c r="AB57" s="53"/>
      <c r="AC57" s="53"/>
      <c r="AD57" s="53"/>
      <c r="AE57" s="53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53"/>
      <c r="AW57" s="43"/>
    </row>
    <row r="58" spans="2:49" hidden="1" x14ac:dyDescent="0.35">
      <c r="B58" s="39"/>
      <c r="C58" s="41"/>
      <c r="D58" s="41"/>
      <c r="E58" s="51">
        <f t="shared" si="1"/>
        <v>44075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2"/>
      <c r="R58" s="53"/>
      <c r="S58" s="53"/>
      <c r="T58" s="52"/>
      <c r="U58" s="52">
        <v>0.06</v>
      </c>
      <c r="V58" s="53">
        <v>0.1</v>
      </c>
      <c r="W58" s="53">
        <v>0.1</v>
      </c>
      <c r="X58" s="53">
        <v>0.1</v>
      </c>
      <c r="Y58" s="53">
        <v>0.1</v>
      </c>
      <c r="Z58" s="53">
        <v>0.1</v>
      </c>
      <c r="AA58" s="53">
        <v>0.1</v>
      </c>
      <c r="AB58" s="53"/>
      <c r="AC58" s="53"/>
      <c r="AD58" s="53"/>
      <c r="AE58" s="53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53"/>
      <c r="AW58" s="43"/>
    </row>
    <row r="59" spans="2:49" hidden="1" x14ac:dyDescent="0.35">
      <c r="B59" s="39"/>
      <c r="C59" s="41"/>
      <c r="D59" s="41"/>
      <c r="E59" s="51">
        <f t="shared" si="1"/>
        <v>44105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2"/>
      <c r="R59" s="53"/>
      <c r="S59" s="53"/>
      <c r="T59" s="52"/>
      <c r="U59" s="52"/>
      <c r="V59" s="52">
        <v>0.09</v>
      </c>
      <c r="W59" s="53">
        <v>0.1</v>
      </c>
      <c r="X59" s="53">
        <v>0.1</v>
      </c>
      <c r="Y59" s="53">
        <v>0.1</v>
      </c>
      <c r="Z59" s="53">
        <v>0.1</v>
      </c>
      <c r="AA59" s="53">
        <v>0.1</v>
      </c>
      <c r="AB59" s="53">
        <v>0.1</v>
      </c>
      <c r="AC59" s="53"/>
      <c r="AD59" s="53"/>
      <c r="AE59" s="53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53"/>
      <c r="AW59" s="43"/>
    </row>
    <row r="60" spans="2:49" hidden="1" x14ac:dyDescent="0.35">
      <c r="B60" s="39"/>
      <c r="C60" s="41"/>
      <c r="D60" s="41"/>
      <c r="E60" s="51">
        <f t="shared" si="1"/>
        <v>44136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2"/>
      <c r="R60" s="53"/>
      <c r="S60" s="53"/>
      <c r="T60" s="52"/>
      <c r="U60" s="52"/>
      <c r="V60" s="53">
        <v>0.09</v>
      </c>
      <c r="W60" s="53">
        <v>0.1</v>
      </c>
      <c r="X60" s="53">
        <v>0.1</v>
      </c>
      <c r="Y60" s="53">
        <v>0.1</v>
      </c>
      <c r="Z60" s="53">
        <v>0.1</v>
      </c>
      <c r="AA60" s="53">
        <v>0.1</v>
      </c>
      <c r="AB60" s="53">
        <v>0.1</v>
      </c>
      <c r="AC60" s="53"/>
      <c r="AD60" s="53"/>
      <c r="AE60" s="53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53"/>
      <c r="AW60" s="43"/>
    </row>
    <row r="61" spans="2:49" hidden="1" x14ac:dyDescent="0.35">
      <c r="B61" s="39"/>
      <c r="C61" s="41"/>
      <c r="D61" s="41"/>
      <c r="E61" s="51">
        <f t="shared" si="1"/>
        <v>44166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2"/>
      <c r="R61" s="53"/>
      <c r="S61" s="53"/>
      <c r="T61" s="52"/>
      <c r="U61" s="52"/>
      <c r="V61" s="53">
        <v>0.09</v>
      </c>
      <c r="W61" s="53">
        <v>0.1</v>
      </c>
      <c r="X61" s="53">
        <v>0.1</v>
      </c>
      <c r="Y61" s="53">
        <v>0.1</v>
      </c>
      <c r="Z61" s="53">
        <v>0.1</v>
      </c>
      <c r="AA61" s="53">
        <v>0.1</v>
      </c>
      <c r="AB61" s="53">
        <v>0.1</v>
      </c>
      <c r="AC61" s="53"/>
      <c r="AD61" s="53"/>
      <c r="AE61" s="53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53"/>
      <c r="AW61" s="43"/>
    </row>
    <row r="62" spans="2:49" hidden="1" x14ac:dyDescent="0.35">
      <c r="B62" s="39"/>
      <c r="C62" s="41"/>
      <c r="D62" s="41"/>
      <c r="E62" s="51">
        <f t="shared" si="1"/>
        <v>44197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2"/>
      <c r="R62" s="53"/>
      <c r="S62" s="53"/>
      <c r="T62" s="52"/>
      <c r="U62" s="52"/>
      <c r="V62" s="41"/>
      <c r="W62" s="53">
        <v>0.09</v>
      </c>
      <c r="X62" s="53">
        <v>0.1</v>
      </c>
      <c r="Y62" s="53">
        <v>0.1</v>
      </c>
      <c r="Z62" s="53">
        <v>0.1</v>
      </c>
      <c r="AA62" s="53">
        <v>0.1</v>
      </c>
      <c r="AB62" s="53">
        <v>0.1</v>
      </c>
      <c r="AC62" s="53">
        <v>0.1</v>
      </c>
      <c r="AD62" s="53"/>
      <c r="AE62" s="53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53"/>
      <c r="AW62" s="43"/>
    </row>
    <row r="63" spans="2:49" hidden="1" x14ac:dyDescent="0.35">
      <c r="B63" s="39"/>
      <c r="C63" s="41"/>
      <c r="D63" s="41"/>
      <c r="E63" s="51">
        <f t="shared" si="1"/>
        <v>44228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2"/>
      <c r="R63" s="53"/>
      <c r="S63" s="53"/>
      <c r="T63" s="52"/>
      <c r="U63" s="52"/>
      <c r="V63" s="41"/>
      <c r="W63" s="53">
        <v>0.09</v>
      </c>
      <c r="X63" s="53">
        <v>0.1</v>
      </c>
      <c r="Y63" s="53">
        <v>0.1</v>
      </c>
      <c r="Z63" s="53">
        <v>0.1</v>
      </c>
      <c r="AA63" s="53">
        <v>0.1</v>
      </c>
      <c r="AB63" s="53">
        <v>0.1</v>
      </c>
      <c r="AC63" s="53">
        <v>0.1</v>
      </c>
      <c r="AD63" s="53"/>
      <c r="AE63" s="53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53"/>
      <c r="AW63" s="43"/>
    </row>
    <row r="64" spans="2:49" hidden="1" x14ac:dyDescent="0.35">
      <c r="B64" s="39"/>
      <c r="C64" s="41"/>
      <c r="D64" s="41"/>
      <c r="E64" s="51">
        <f t="shared" si="1"/>
        <v>44256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2"/>
      <c r="R64" s="53"/>
      <c r="S64" s="53"/>
      <c r="T64" s="52"/>
      <c r="U64" s="52"/>
      <c r="V64" s="41"/>
      <c r="W64" s="53">
        <v>0.09</v>
      </c>
      <c r="X64" s="53">
        <v>0.1</v>
      </c>
      <c r="Y64" s="53">
        <v>0.1</v>
      </c>
      <c r="Z64" s="53">
        <v>0.1</v>
      </c>
      <c r="AA64" s="53">
        <v>0.1</v>
      </c>
      <c r="AB64" s="53">
        <v>0.1</v>
      </c>
      <c r="AC64" s="53">
        <v>0.1</v>
      </c>
      <c r="AD64" s="53"/>
      <c r="AE64" s="53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53"/>
      <c r="AW64" s="43"/>
    </row>
    <row r="65" spans="2:49" hidden="1" x14ac:dyDescent="0.35">
      <c r="B65" s="39"/>
      <c r="C65" s="41"/>
      <c r="D65" s="41"/>
      <c r="E65" s="51">
        <f t="shared" si="1"/>
        <v>44287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2"/>
      <c r="R65" s="53"/>
      <c r="S65" s="53"/>
      <c r="T65" s="52"/>
      <c r="U65" s="52"/>
      <c r="V65" s="41"/>
      <c r="W65" s="53"/>
      <c r="X65" s="53">
        <v>0.08</v>
      </c>
      <c r="Y65" s="53">
        <v>0.1</v>
      </c>
      <c r="Z65" s="53">
        <v>0.1</v>
      </c>
      <c r="AA65" s="53">
        <v>0.1</v>
      </c>
      <c r="AB65" s="53">
        <v>0.1</v>
      </c>
      <c r="AC65" s="53">
        <v>0.1</v>
      </c>
      <c r="AD65" s="53">
        <v>0.1</v>
      </c>
      <c r="AE65" s="53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53"/>
      <c r="AW65" s="43"/>
    </row>
    <row r="66" spans="2:49" hidden="1" x14ac:dyDescent="0.35">
      <c r="B66" s="39"/>
      <c r="C66" s="41"/>
      <c r="D66" s="41"/>
      <c r="E66" s="51">
        <f t="shared" si="1"/>
        <v>44317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2"/>
      <c r="R66" s="53"/>
      <c r="S66" s="53"/>
      <c r="T66" s="52"/>
      <c r="U66" s="52"/>
      <c r="V66" s="41"/>
      <c r="W66" s="53"/>
      <c r="X66" s="53">
        <v>0.08</v>
      </c>
      <c r="Y66" s="53">
        <v>0.1</v>
      </c>
      <c r="Z66" s="53">
        <v>0.1</v>
      </c>
      <c r="AA66" s="53">
        <v>0.1</v>
      </c>
      <c r="AB66" s="53">
        <v>0.1</v>
      </c>
      <c r="AC66" s="53">
        <v>0.1</v>
      </c>
      <c r="AD66" s="53">
        <v>0.1</v>
      </c>
      <c r="AE66" s="53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53"/>
      <c r="AW66" s="43"/>
    </row>
    <row r="67" spans="2:49" hidden="1" x14ac:dyDescent="0.35">
      <c r="B67" s="39"/>
      <c r="C67" s="41"/>
      <c r="D67" s="41"/>
      <c r="E67" s="51">
        <f t="shared" si="1"/>
        <v>44348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2"/>
      <c r="R67" s="53"/>
      <c r="S67" s="53"/>
      <c r="T67" s="52"/>
      <c r="U67" s="52"/>
      <c r="V67" s="41"/>
      <c r="W67" s="53"/>
      <c r="X67" s="53">
        <v>0.08</v>
      </c>
      <c r="Y67" s="53">
        <v>0.1</v>
      </c>
      <c r="Z67" s="53">
        <v>0.1</v>
      </c>
      <c r="AA67" s="53">
        <v>0.1</v>
      </c>
      <c r="AB67" s="53">
        <v>0.1</v>
      </c>
      <c r="AC67" s="53">
        <v>0.1</v>
      </c>
      <c r="AD67" s="53">
        <v>0.1</v>
      </c>
      <c r="AE67" s="53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53"/>
      <c r="AW67" s="43"/>
    </row>
    <row r="68" spans="2:49" hidden="1" x14ac:dyDescent="0.35">
      <c r="B68" s="39"/>
      <c r="C68" s="41"/>
      <c r="D68" s="41"/>
      <c r="E68" s="51">
        <f t="shared" si="1"/>
        <v>44378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2"/>
      <c r="R68" s="53"/>
      <c r="S68" s="53"/>
      <c r="T68" s="52"/>
      <c r="U68" s="52"/>
      <c r="V68" s="41"/>
      <c r="W68" s="53"/>
      <c r="X68" s="53"/>
      <c r="Y68" s="53">
        <v>7.0000000000000007E-2</v>
      </c>
      <c r="Z68" s="53">
        <v>0.1</v>
      </c>
      <c r="AA68" s="53">
        <v>0.1</v>
      </c>
      <c r="AB68" s="53">
        <v>0.1</v>
      </c>
      <c r="AC68" s="53">
        <v>0.1</v>
      </c>
      <c r="AD68" s="53">
        <v>0.1</v>
      </c>
      <c r="AE68" s="53">
        <v>0.1</v>
      </c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53"/>
      <c r="AW68" s="43"/>
    </row>
    <row r="69" spans="2:49" hidden="1" x14ac:dyDescent="0.35">
      <c r="B69" s="39"/>
      <c r="C69" s="41"/>
      <c r="D69" s="41"/>
      <c r="E69" s="51">
        <f t="shared" si="1"/>
        <v>44409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2"/>
      <c r="R69" s="53"/>
      <c r="S69" s="53"/>
      <c r="T69" s="52"/>
      <c r="U69" s="52"/>
      <c r="V69" s="41"/>
      <c r="W69" s="53"/>
      <c r="X69" s="53"/>
      <c r="Y69" s="53">
        <v>7.0000000000000007E-2</v>
      </c>
      <c r="Z69" s="53">
        <v>0.1</v>
      </c>
      <c r="AA69" s="53">
        <v>0.1</v>
      </c>
      <c r="AB69" s="53">
        <v>0.1</v>
      </c>
      <c r="AC69" s="53">
        <v>0.1</v>
      </c>
      <c r="AD69" s="53">
        <v>0.1</v>
      </c>
      <c r="AE69" s="53">
        <v>0.1</v>
      </c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53"/>
      <c r="AW69" s="43"/>
    </row>
    <row r="70" spans="2:49" hidden="1" x14ac:dyDescent="0.35">
      <c r="B70" s="39"/>
      <c r="C70" s="41"/>
      <c r="D70" s="41"/>
      <c r="E70" s="51">
        <f t="shared" si="1"/>
        <v>44440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2"/>
      <c r="R70" s="53"/>
      <c r="S70" s="53"/>
      <c r="T70" s="52"/>
      <c r="U70" s="52"/>
      <c r="V70" s="41"/>
      <c r="W70" s="53"/>
      <c r="X70" s="53"/>
      <c r="Y70" s="53">
        <v>7.0000000000000007E-2</v>
      </c>
      <c r="Z70" s="53">
        <v>0.1</v>
      </c>
      <c r="AA70" s="53">
        <v>0.1</v>
      </c>
      <c r="AB70" s="53">
        <v>0.1</v>
      </c>
      <c r="AC70" s="53">
        <v>0.1</v>
      </c>
      <c r="AD70" s="53">
        <v>0.1</v>
      </c>
      <c r="AE70" s="53">
        <v>0.1</v>
      </c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53"/>
      <c r="AW70" s="43"/>
    </row>
    <row r="71" spans="2:49" hidden="1" x14ac:dyDescent="0.35">
      <c r="B71" s="39"/>
      <c r="C71" s="41"/>
      <c r="D71" s="41"/>
      <c r="E71" s="51">
        <f t="shared" si="1"/>
        <v>44470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2"/>
      <c r="R71" s="53"/>
      <c r="S71" s="53"/>
      <c r="T71" s="52"/>
      <c r="U71" s="52"/>
      <c r="V71" s="41"/>
      <c r="W71" s="53"/>
      <c r="X71" s="53"/>
      <c r="Y71" s="53"/>
      <c r="Z71" s="53">
        <v>0.09</v>
      </c>
      <c r="AA71" s="53">
        <v>0.1</v>
      </c>
      <c r="AB71" s="53">
        <v>0.1</v>
      </c>
      <c r="AC71" s="53">
        <v>0.1</v>
      </c>
      <c r="AD71" s="53">
        <v>0.1</v>
      </c>
      <c r="AE71" s="53">
        <v>0.2</v>
      </c>
      <c r="AF71" s="94">
        <v>0.3</v>
      </c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53"/>
      <c r="AW71" s="43"/>
    </row>
    <row r="72" spans="2:49" hidden="1" x14ac:dyDescent="0.35">
      <c r="B72" s="39"/>
      <c r="C72" s="41"/>
      <c r="D72" s="41"/>
      <c r="E72" s="51">
        <f t="shared" si="1"/>
        <v>44501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2"/>
      <c r="R72" s="53"/>
      <c r="S72" s="53"/>
      <c r="T72" s="52"/>
      <c r="U72" s="52"/>
      <c r="V72" s="41"/>
      <c r="W72" s="53"/>
      <c r="X72" s="53"/>
      <c r="Y72" s="53"/>
      <c r="Z72" s="53">
        <v>0.09</v>
      </c>
      <c r="AA72" s="53">
        <v>0.1</v>
      </c>
      <c r="AB72" s="53">
        <v>0.1</v>
      </c>
      <c r="AC72" s="53">
        <v>0.1</v>
      </c>
      <c r="AD72" s="53">
        <v>0.1</v>
      </c>
      <c r="AE72" s="53">
        <v>0.3</v>
      </c>
      <c r="AF72" s="94">
        <v>0.4</v>
      </c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53"/>
      <c r="AW72" s="43"/>
    </row>
    <row r="73" spans="2:49" hidden="1" x14ac:dyDescent="0.35">
      <c r="B73" s="39"/>
      <c r="C73" s="41"/>
      <c r="D73" s="41"/>
      <c r="E73" s="51">
        <f t="shared" si="1"/>
        <v>44531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2"/>
      <c r="R73" s="53"/>
      <c r="S73" s="53"/>
      <c r="T73" s="52"/>
      <c r="U73" s="52"/>
      <c r="V73" s="41"/>
      <c r="W73" s="53"/>
      <c r="X73" s="53"/>
      <c r="Y73" s="53"/>
      <c r="Z73" s="52">
        <v>0.09</v>
      </c>
      <c r="AA73" s="53">
        <v>0.1</v>
      </c>
      <c r="AB73" s="53">
        <v>0.1</v>
      </c>
      <c r="AC73" s="53">
        <v>0.1</v>
      </c>
      <c r="AD73" s="53">
        <v>0.3</v>
      </c>
      <c r="AE73" s="53">
        <v>0.4</v>
      </c>
      <c r="AF73" s="94">
        <v>0.6</v>
      </c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53"/>
      <c r="AW73" s="43"/>
    </row>
    <row r="74" spans="2:49" hidden="1" x14ac:dyDescent="0.35">
      <c r="B74" s="39"/>
      <c r="C74" s="41"/>
      <c r="D74" s="41"/>
      <c r="E74" s="51">
        <f t="shared" si="1"/>
        <v>44562</v>
      </c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2"/>
      <c r="R74" s="53"/>
      <c r="S74" s="53"/>
      <c r="T74" s="52"/>
      <c r="U74" s="52"/>
      <c r="V74" s="41"/>
      <c r="W74" s="53"/>
      <c r="X74" s="53"/>
      <c r="Y74" s="53"/>
      <c r="Z74" s="52"/>
      <c r="AA74" s="53">
        <v>0.08</v>
      </c>
      <c r="AB74" s="53">
        <v>0.1</v>
      </c>
      <c r="AC74" s="53">
        <v>0.3</v>
      </c>
      <c r="AD74" s="53">
        <v>0.5</v>
      </c>
      <c r="AE74" s="53">
        <v>0.7</v>
      </c>
      <c r="AF74" s="94">
        <v>0.9</v>
      </c>
      <c r="AG74" s="94">
        <v>1.1000000000000001</v>
      </c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53"/>
      <c r="AW74" s="43"/>
    </row>
    <row r="75" spans="2:49" hidden="1" x14ac:dyDescent="0.35">
      <c r="B75" s="39"/>
      <c r="C75" s="41"/>
      <c r="D75" s="41"/>
      <c r="E75" s="51">
        <f t="shared" si="1"/>
        <v>44593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2"/>
      <c r="R75" s="53"/>
      <c r="S75" s="53"/>
      <c r="T75" s="52"/>
      <c r="U75" s="52"/>
      <c r="V75" s="41"/>
      <c r="W75" s="53"/>
      <c r="X75" s="53"/>
      <c r="Y75" s="53"/>
      <c r="Z75" s="52"/>
      <c r="AA75" s="53">
        <v>0.08</v>
      </c>
      <c r="AB75" s="53">
        <v>0.2</v>
      </c>
      <c r="AC75" s="53">
        <v>0.5</v>
      </c>
      <c r="AD75" s="53">
        <v>0.8</v>
      </c>
      <c r="AE75" s="53">
        <v>1</v>
      </c>
      <c r="AF75" s="94">
        <v>1.3</v>
      </c>
      <c r="AG75" s="94">
        <v>1.5</v>
      </c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53"/>
      <c r="AW75" s="43"/>
    </row>
    <row r="76" spans="2:49" hidden="1" x14ac:dyDescent="0.35">
      <c r="B76" s="39"/>
      <c r="C76" s="41"/>
      <c r="D76" s="41"/>
      <c r="E76" s="51">
        <f t="shared" si="1"/>
        <v>44621</v>
      </c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2"/>
      <c r="R76" s="53"/>
      <c r="S76" s="53"/>
      <c r="T76" s="52"/>
      <c r="U76" s="52"/>
      <c r="V76" s="41"/>
      <c r="W76" s="53"/>
      <c r="X76" s="53"/>
      <c r="Y76" s="53"/>
      <c r="Z76" s="52"/>
      <c r="AA76" s="52">
        <v>0.08</v>
      </c>
      <c r="AB76" s="53">
        <v>0.2</v>
      </c>
      <c r="AC76" s="53">
        <v>0.6</v>
      </c>
      <c r="AD76" s="53">
        <v>1</v>
      </c>
      <c r="AE76" s="53">
        <v>1.3</v>
      </c>
      <c r="AF76" s="94">
        <v>1.6</v>
      </c>
      <c r="AG76" s="94">
        <v>1.8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53"/>
      <c r="AW76" s="43"/>
    </row>
    <row r="77" spans="2:49" hidden="1" x14ac:dyDescent="0.35">
      <c r="B77" s="39"/>
      <c r="C77" s="41"/>
      <c r="D77" s="41"/>
      <c r="E77" s="51">
        <f t="shared" si="1"/>
        <v>44652</v>
      </c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2"/>
      <c r="R77" s="53"/>
      <c r="S77" s="53"/>
      <c r="T77" s="52"/>
      <c r="U77" s="52"/>
      <c r="V77" s="41"/>
      <c r="W77" s="53"/>
      <c r="X77" s="53"/>
      <c r="Y77" s="53"/>
      <c r="Z77" s="52"/>
      <c r="AA77" s="52"/>
      <c r="AB77" s="53">
        <v>0.11</v>
      </c>
      <c r="AC77" s="53">
        <v>0.8</v>
      </c>
      <c r="AD77" s="53">
        <v>1.4</v>
      </c>
      <c r="AE77" s="53">
        <v>1.8</v>
      </c>
      <c r="AF77" s="94">
        <v>2.2000000000000002</v>
      </c>
      <c r="AG77" s="94">
        <v>2.4</v>
      </c>
      <c r="AH77" s="94">
        <v>2.6</v>
      </c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53"/>
      <c r="AW77" s="43"/>
    </row>
    <row r="78" spans="2:49" hidden="1" x14ac:dyDescent="0.35">
      <c r="B78" s="39"/>
      <c r="C78" s="41"/>
      <c r="D78" s="41"/>
      <c r="E78" s="51">
        <f t="shared" ref="E78:E94" si="2">EDATE(E77,1)</f>
        <v>44682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2"/>
      <c r="R78" s="53"/>
      <c r="S78" s="53"/>
      <c r="T78" s="52"/>
      <c r="U78" s="52"/>
      <c r="V78" s="41"/>
      <c r="W78" s="53"/>
      <c r="X78" s="53"/>
      <c r="Y78" s="53"/>
      <c r="Z78" s="52"/>
      <c r="AA78" s="52"/>
      <c r="AB78" s="53">
        <v>0.12</v>
      </c>
      <c r="AC78" s="53">
        <v>1</v>
      </c>
      <c r="AD78" s="53">
        <v>1.7</v>
      </c>
      <c r="AE78" s="53">
        <v>2.2000000000000002</v>
      </c>
      <c r="AF78" s="94">
        <v>2.6</v>
      </c>
      <c r="AG78" s="94">
        <v>2.9</v>
      </c>
      <c r="AH78" s="94">
        <v>3</v>
      </c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53"/>
      <c r="AW78" s="43"/>
    </row>
    <row r="79" spans="2:49" hidden="1" x14ac:dyDescent="0.35">
      <c r="B79" s="39"/>
      <c r="C79" s="41"/>
      <c r="D79" s="41"/>
      <c r="E79" s="51">
        <f t="shared" si="2"/>
        <v>44713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2"/>
      <c r="R79" s="53"/>
      <c r="S79" s="53"/>
      <c r="T79" s="52"/>
      <c r="U79" s="52"/>
      <c r="V79" s="41"/>
      <c r="W79" s="53"/>
      <c r="X79" s="53"/>
      <c r="Y79" s="53"/>
      <c r="Z79" s="52"/>
      <c r="AA79" s="52"/>
      <c r="AB79" s="52">
        <v>0.12</v>
      </c>
      <c r="AC79" s="53">
        <v>1</v>
      </c>
      <c r="AD79" s="53">
        <v>1.9</v>
      </c>
      <c r="AE79" s="53">
        <v>2.4</v>
      </c>
      <c r="AF79" s="94">
        <v>2.8</v>
      </c>
      <c r="AG79" s="94">
        <v>3</v>
      </c>
      <c r="AH79" s="94">
        <v>3.1</v>
      </c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53"/>
      <c r="AW79" s="43"/>
    </row>
    <row r="80" spans="2:49" hidden="1" x14ac:dyDescent="0.35">
      <c r="B80" s="39"/>
      <c r="C80" s="41"/>
      <c r="D80" s="41"/>
      <c r="E80" s="51">
        <f t="shared" si="2"/>
        <v>44743</v>
      </c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2"/>
      <c r="R80" s="53"/>
      <c r="S80" s="53"/>
      <c r="T80" s="52"/>
      <c r="U80" s="52"/>
      <c r="V80" s="41"/>
      <c r="W80" s="53"/>
      <c r="X80" s="53"/>
      <c r="Y80" s="53"/>
      <c r="Z80" s="52"/>
      <c r="AA80" s="52"/>
      <c r="AB80" s="52"/>
      <c r="AC80" s="53">
        <v>0.73</v>
      </c>
      <c r="AD80" s="53">
        <v>2.4</v>
      </c>
      <c r="AE80" s="53">
        <v>3.1</v>
      </c>
      <c r="AF80" s="94">
        <v>3.5</v>
      </c>
      <c r="AG80" s="94">
        <v>3.5</v>
      </c>
      <c r="AH80" s="94">
        <v>3.5</v>
      </c>
      <c r="AI80" s="94">
        <v>3.4</v>
      </c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53"/>
      <c r="AW80" s="43"/>
    </row>
    <row r="81" spans="2:49" hidden="1" x14ac:dyDescent="0.35">
      <c r="B81" s="39"/>
      <c r="C81" s="41"/>
      <c r="D81" s="41"/>
      <c r="E81" s="51">
        <f t="shared" si="2"/>
        <v>44774</v>
      </c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2"/>
      <c r="R81" s="53"/>
      <c r="S81" s="53"/>
      <c r="T81" s="52"/>
      <c r="U81" s="52"/>
      <c r="V81" s="41"/>
      <c r="W81" s="53"/>
      <c r="X81" s="53"/>
      <c r="Y81" s="53"/>
      <c r="Z81" s="52"/>
      <c r="AA81" s="52"/>
      <c r="AB81" s="52"/>
      <c r="AC81" s="53">
        <v>0.77</v>
      </c>
      <c r="AD81" s="53">
        <v>2.5</v>
      </c>
      <c r="AE81" s="53">
        <v>3.2</v>
      </c>
      <c r="AF81" s="94">
        <v>3.5</v>
      </c>
      <c r="AG81" s="94">
        <v>3.5</v>
      </c>
      <c r="AH81" s="94">
        <v>3.4</v>
      </c>
      <c r="AI81" s="94">
        <v>3.3</v>
      </c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53"/>
      <c r="AW81" s="43"/>
    </row>
    <row r="82" spans="2:49" hidden="1" x14ac:dyDescent="0.35">
      <c r="B82" s="39"/>
      <c r="C82" s="41"/>
      <c r="D82" s="41"/>
      <c r="E82" s="51">
        <f t="shared" si="2"/>
        <v>44805</v>
      </c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2"/>
      <c r="R82" s="53"/>
      <c r="S82" s="53"/>
      <c r="T82" s="52"/>
      <c r="U82" s="52"/>
      <c r="V82" s="41"/>
      <c r="W82" s="53"/>
      <c r="X82" s="53"/>
      <c r="Y82" s="53"/>
      <c r="Z82" s="52"/>
      <c r="AA82" s="52"/>
      <c r="AB82" s="52"/>
      <c r="AC82" s="52">
        <v>0.77</v>
      </c>
      <c r="AD82" s="53">
        <v>2.5</v>
      </c>
      <c r="AE82" s="53">
        <v>3.4</v>
      </c>
      <c r="AF82" s="94">
        <v>3.6</v>
      </c>
      <c r="AG82" s="94">
        <v>3.6</v>
      </c>
      <c r="AH82" s="94">
        <v>3.5</v>
      </c>
      <c r="AI82" s="94">
        <v>3.4</v>
      </c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53"/>
      <c r="AW82" s="43"/>
    </row>
    <row r="83" spans="2:49" hidden="1" x14ac:dyDescent="0.35">
      <c r="B83" s="39"/>
      <c r="C83" s="41"/>
      <c r="D83" s="41"/>
      <c r="E83" s="51">
        <f t="shared" si="2"/>
        <v>44835</v>
      </c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2"/>
      <c r="R83" s="53"/>
      <c r="S83" s="53"/>
      <c r="T83" s="52"/>
      <c r="U83" s="52"/>
      <c r="V83" s="41"/>
      <c r="W83" s="53"/>
      <c r="X83" s="53"/>
      <c r="Y83" s="53"/>
      <c r="Z83" s="52"/>
      <c r="AA83" s="52"/>
      <c r="AB83" s="52"/>
      <c r="AC83" s="52"/>
      <c r="AD83" s="53">
        <v>2.12</v>
      </c>
      <c r="AE83" s="53">
        <v>3.8</v>
      </c>
      <c r="AF83" s="94">
        <v>4.3</v>
      </c>
      <c r="AG83" s="94">
        <v>4.4000000000000004</v>
      </c>
      <c r="AH83" s="94">
        <v>4.3</v>
      </c>
      <c r="AI83" s="94">
        <v>4.2</v>
      </c>
      <c r="AJ83" s="94">
        <v>3.9</v>
      </c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53"/>
      <c r="AW83" s="43"/>
    </row>
    <row r="84" spans="2:49" hidden="1" x14ac:dyDescent="0.35">
      <c r="B84" s="39"/>
      <c r="C84" s="41"/>
      <c r="D84" s="41"/>
      <c r="E84" s="51">
        <f t="shared" si="2"/>
        <v>44866</v>
      </c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2"/>
      <c r="R84" s="53"/>
      <c r="S84" s="53"/>
      <c r="T84" s="52"/>
      <c r="U84" s="52"/>
      <c r="V84" s="41"/>
      <c r="W84" s="53"/>
      <c r="X84" s="53"/>
      <c r="Y84" s="53"/>
      <c r="Z84" s="52"/>
      <c r="AA84" s="52"/>
      <c r="AB84" s="52"/>
      <c r="AC84" s="52"/>
      <c r="AD84" s="53">
        <v>2.19</v>
      </c>
      <c r="AE84" s="53">
        <v>3.9</v>
      </c>
      <c r="AF84" s="94">
        <v>4.5999999999999996</v>
      </c>
      <c r="AG84" s="94">
        <v>4.7</v>
      </c>
      <c r="AH84" s="94">
        <v>4.5999999999999996</v>
      </c>
      <c r="AI84" s="94">
        <v>4.4000000000000004</v>
      </c>
      <c r="AJ84" s="94">
        <v>4.0999999999999996</v>
      </c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53"/>
      <c r="AW84" s="43"/>
    </row>
    <row r="85" spans="2:49" hidden="1" x14ac:dyDescent="0.35">
      <c r="B85" s="39"/>
      <c r="C85" s="41"/>
      <c r="D85" s="41"/>
      <c r="E85" s="51">
        <f t="shared" si="2"/>
        <v>44896</v>
      </c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2"/>
      <c r="R85" s="53"/>
      <c r="S85" s="53"/>
      <c r="T85" s="52"/>
      <c r="U85" s="52"/>
      <c r="V85" s="41"/>
      <c r="W85" s="53"/>
      <c r="X85" s="53"/>
      <c r="Y85" s="53"/>
      <c r="Z85" s="52"/>
      <c r="AA85" s="52"/>
      <c r="AB85" s="52"/>
      <c r="AC85" s="52"/>
      <c r="AD85" s="52">
        <v>2.19</v>
      </c>
      <c r="AE85" s="53">
        <v>4</v>
      </c>
      <c r="AF85" s="94">
        <v>4.7</v>
      </c>
      <c r="AG85" s="94">
        <v>4.9000000000000004</v>
      </c>
      <c r="AH85" s="94">
        <v>4.8</v>
      </c>
      <c r="AI85" s="94">
        <v>4.5999999999999996</v>
      </c>
      <c r="AJ85" s="94">
        <v>4.4000000000000004</v>
      </c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53"/>
      <c r="AW85" s="43"/>
    </row>
    <row r="86" spans="2:49" hidden="1" x14ac:dyDescent="0.35">
      <c r="B86" s="39"/>
      <c r="C86" s="41"/>
      <c r="D86" s="41"/>
      <c r="E86" s="51">
        <f t="shared" si="2"/>
        <v>44927</v>
      </c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2"/>
      <c r="R86" s="53"/>
      <c r="S86" s="53"/>
      <c r="T86" s="52"/>
      <c r="U86" s="52"/>
      <c r="V86" s="41"/>
      <c r="W86" s="53"/>
      <c r="X86" s="53"/>
      <c r="Y86" s="53"/>
      <c r="Z86" s="52"/>
      <c r="AA86" s="52"/>
      <c r="AB86" s="52"/>
      <c r="AC86" s="52"/>
      <c r="AD86" s="52"/>
      <c r="AE86" s="53">
        <v>3.59</v>
      </c>
      <c r="AF86" s="94">
        <v>4.7</v>
      </c>
      <c r="AG86" s="94">
        <v>5</v>
      </c>
      <c r="AH86" s="94">
        <v>4.9000000000000004</v>
      </c>
      <c r="AI86" s="94">
        <v>4.7</v>
      </c>
      <c r="AJ86" s="94">
        <v>4.4000000000000004</v>
      </c>
      <c r="AK86" s="94">
        <v>4</v>
      </c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53"/>
      <c r="AW86" s="43"/>
    </row>
    <row r="87" spans="2:49" hidden="1" x14ac:dyDescent="0.35">
      <c r="B87" s="39"/>
      <c r="C87" s="41"/>
      <c r="D87" s="41"/>
      <c r="E87" s="51">
        <f t="shared" si="2"/>
        <v>44958</v>
      </c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2"/>
      <c r="R87" s="53"/>
      <c r="S87" s="53"/>
      <c r="T87" s="52"/>
      <c r="U87" s="52"/>
      <c r="V87" s="41"/>
      <c r="W87" s="53"/>
      <c r="X87" s="53"/>
      <c r="Y87" s="53"/>
      <c r="Z87" s="52"/>
      <c r="AA87" s="52"/>
      <c r="AB87" s="52"/>
      <c r="AC87" s="52"/>
      <c r="AD87" s="52"/>
      <c r="AE87" s="53">
        <v>3.65</v>
      </c>
      <c r="AF87" s="94">
        <v>4.7</v>
      </c>
      <c r="AG87" s="94">
        <v>5</v>
      </c>
      <c r="AH87" s="94">
        <v>4.9000000000000004</v>
      </c>
      <c r="AI87" s="94">
        <v>4.7</v>
      </c>
      <c r="AJ87" s="94">
        <v>4.3</v>
      </c>
      <c r="AK87" s="94">
        <v>4</v>
      </c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53"/>
      <c r="AW87" s="43"/>
    </row>
    <row r="88" spans="2:49" hidden="1" x14ac:dyDescent="0.35">
      <c r="B88" s="39"/>
      <c r="C88" s="41"/>
      <c r="D88" s="41"/>
      <c r="E88" s="51">
        <f t="shared" si="2"/>
        <v>44986</v>
      </c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2"/>
      <c r="R88" s="53"/>
      <c r="S88" s="53"/>
      <c r="T88" s="52"/>
      <c r="U88" s="52"/>
      <c r="V88" s="41"/>
      <c r="W88" s="53"/>
      <c r="X88" s="53"/>
      <c r="Y88" s="53"/>
      <c r="Z88" s="52"/>
      <c r="AA88" s="52"/>
      <c r="AB88" s="52"/>
      <c r="AC88" s="52"/>
      <c r="AD88" s="52"/>
      <c r="AE88" s="52">
        <v>3.65</v>
      </c>
      <c r="AF88" s="94">
        <v>4.7</v>
      </c>
      <c r="AG88" s="94">
        <v>5.0999999999999996</v>
      </c>
      <c r="AH88" s="94">
        <v>5.0999999999999996</v>
      </c>
      <c r="AI88" s="94">
        <v>5</v>
      </c>
      <c r="AJ88" s="94">
        <v>4.7</v>
      </c>
      <c r="AK88" s="94">
        <v>4.2</v>
      </c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53"/>
      <c r="AW88" s="43"/>
    </row>
    <row r="89" spans="2:49" hidden="1" x14ac:dyDescent="0.35">
      <c r="B89" s="39"/>
      <c r="C89" s="41"/>
      <c r="D89" s="41"/>
      <c r="E89" s="51">
        <f t="shared" si="2"/>
        <v>45017</v>
      </c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2"/>
      <c r="R89" s="53"/>
      <c r="S89" s="53"/>
      <c r="T89" s="52"/>
      <c r="U89" s="52"/>
      <c r="V89" s="41"/>
      <c r="W89" s="53"/>
      <c r="X89" s="53"/>
      <c r="Y89" s="53"/>
      <c r="Z89" s="52"/>
      <c r="AA89" s="52"/>
      <c r="AB89" s="52"/>
      <c r="AC89" s="52"/>
      <c r="AD89" s="52"/>
      <c r="AE89" s="53"/>
      <c r="AF89" s="94">
        <v>4.5</v>
      </c>
      <c r="AG89" s="94">
        <v>5</v>
      </c>
      <c r="AH89" s="94">
        <v>5.0999999999999996</v>
      </c>
      <c r="AI89" s="94">
        <v>4.9000000000000004</v>
      </c>
      <c r="AJ89" s="94">
        <v>4.5999999999999996</v>
      </c>
      <c r="AK89" s="94">
        <v>4.2</v>
      </c>
      <c r="AL89" s="94">
        <v>3.8</v>
      </c>
      <c r="AM89" s="94"/>
      <c r="AN89" s="94"/>
      <c r="AO89" s="94"/>
      <c r="AP89" s="94"/>
      <c r="AQ89" s="94"/>
      <c r="AR89" s="94"/>
      <c r="AS89" s="94"/>
      <c r="AT89" s="94"/>
      <c r="AU89" s="94"/>
      <c r="AV89" s="53"/>
      <c r="AW89" s="43"/>
    </row>
    <row r="90" spans="2:49" hidden="1" x14ac:dyDescent="0.35">
      <c r="B90" s="39"/>
      <c r="C90" s="41"/>
      <c r="D90" s="41"/>
      <c r="E90" s="51">
        <f t="shared" si="2"/>
        <v>45047</v>
      </c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2"/>
      <c r="R90" s="53"/>
      <c r="S90" s="53"/>
      <c r="T90" s="52"/>
      <c r="U90" s="52"/>
      <c r="V90" s="41"/>
      <c r="W90" s="53"/>
      <c r="X90" s="53"/>
      <c r="Y90" s="53"/>
      <c r="Z90" s="52"/>
      <c r="AA90" s="52"/>
      <c r="AB90" s="52"/>
      <c r="AC90" s="52"/>
      <c r="AD90" s="52"/>
      <c r="AE90" s="53"/>
      <c r="AF90" s="94">
        <v>4.5199999999999996</v>
      </c>
      <c r="AG90" s="94">
        <v>5</v>
      </c>
      <c r="AH90" s="94">
        <v>5.0999999999999996</v>
      </c>
      <c r="AI90" s="94">
        <v>5</v>
      </c>
      <c r="AJ90" s="94">
        <v>4.7</v>
      </c>
      <c r="AK90" s="94">
        <v>4.2</v>
      </c>
      <c r="AL90" s="94">
        <v>3.8</v>
      </c>
      <c r="AM90" s="94"/>
      <c r="AN90" s="94"/>
      <c r="AO90" s="94"/>
      <c r="AP90" s="94"/>
      <c r="AQ90" s="94"/>
      <c r="AR90" s="94"/>
      <c r="AS90" s="94"/>
      <c r="AT90" s="94"/>
      <c r="AU90" s="94"/>
      <c r="AV90" s="53"/>
      <c r="AW90" s="43"/>
    </row>
    <row r="91" spans="2:49" hidden="1" x14ac:dyDescent="0.35">
      <c r="B91" s="39"/>
      <c r="C91" s="41"/>
      <c r="D91" s="41"/>
      <c r="E91" s="51">
        <f t="shared" si="2"/>
        <v>45078</v>
      </c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2"/>
      <c r="R91" s="53"/>
      <c r="S91" s="53"/>
      <c r="T91" s="52"/>
      <c r="U91" s="52"/>
      <c r="V91" s="41"/>
      <c r="W91" s="53"/>
      <c r="X91" s="53"/>
      <c r="Y91" s="53"/>
      <c r="Z91" s="52"/>
      <c r="AA91" s="52"/>
      <c r="AB91" s="52"/>
      <c r="AC91" s="52"/>
      <c r="AD91" s="52"/>
      <c r="AE91" s="53"/>
      <c r="AF91" s="96">
        <v>4.5199999999999996</v>
      </c>
      <c r="AG91" s="94">
        <v>5</v>
      </c>
      <c r="AH91" s="94">
        <v>5.0999999999999996</v>
      </c>
      <c r="AI91" s="94">
        <v>5</v>
      </c>
      <c r="AJ91" s="94">
        <v>4.5999999999999996</v>
      </c>
      <c r="AK91" s="94">
        <v>4.2</v>
      </c>
      <c r="AL91" s="94">
        <v>3.9</v>
      </c>
      <c r="AM91" s="94"/>
      <c r="AN91" s="94"/>
      <c r="AO91" s="94"/>
      <c r="AP91" s="94"/>
      <c r="AQ91" s="94"/>
      <c r="AR91" s="94"/>
      <c r="AS91" s="94"/>
      <c r="AT91" s="94"/>
      <c r="AU91" s="94"/>
      <c r="AV91" s="53"/>
      <c r="AW91" s="43"/>
    </row>
    <row r="92" spans="2:49" hidden="1" x14ac:dyDescent="0.35">
      <c r="B92" s="39"/>
      <c r="C92" s="41"/>
      <c r="D92" s="41"/>
      <c r="E92" s="51">
        <f t="shared" si="2"/>
        <v>45108</v>
      </c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2"/>
      <c r="R92" s="53"/>
      <c r="S92" s="53"/>
      <c r="T92" s="52"/>
      <c r="U92" s="52"/>
      <c r="V92" s="41"/>
      <c r="W92" s="53"/>
      <c r="X92" s="53"/>
      <c r="Y92" s="53"/>
      <c r="Z92" s="52"/>
      <c r="AA92" s="52"/>
      <c r="AB92" s="52"/>
      <c r="AC92" s="52"/>
      <c r="AD92" s="52"/>
      <c r="AE92" s="53"/>
      <c r="AF92" s="94"/>
      <c r="AG92" s="94">
        <v>4.9800000000000004</v>
      </c>
      <c r="AH92" s="94">
        <v>5.3</v>
      </c>
      <c r="AI92" s="94">
        <v>5.2</v>
      </c>
      <c r="AJ92" s="94">
        <v>5</v>
      </c>
      <c r="AK92" s="94">
        <v>4.5999999999999996</v>
      </c>
      <c r="AL92" s="94">
        <v>4.3</v>
      </c>
      <c r="AM92" s="94">
        <v>3.9</v>
      </c>
      <c r="AN92" s="94"/>
      <c r="AO92" s="94"/>
      <c r="AP92" s="94"/>
      <c r="AQ92" s="94"/>
      <c r="AR92" s="94"/>
      <c r="AS92" s="94"/>
      <c r="AT92" s="94"/>
      <c r="AU92" s="94"/>
      <c r="AV92" s="53"/>
      <c r="AW92" s="43"/>
    </row>
    <row r="93" spans="2:49" hidden="1" x14ac:dyDescent="0.35">
      <c r="B93" s="39"/>
      <c r="C93" s="41"/>
      <c r="D93" s="41"/>
      <c r="E93" s="51">
        <f t="shared" si="2"/>
        <v>45139</v>
      </c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2"/>
      <c r="R93" s="53"/>
      <c r="S93" s="53"/>
      <c r="T93" s="52"/>
      <c r="U93" s="52"/>
      <c r="V93" s="41"/>
      <c r="W93" s="53"/>
      <c r="X93" s="53"/>
      <c r="Y93" s="53"/>
      <c r="Z93" s="52"/>
      <c r="AA93" s="52"/>
      <c r="AB93" s="52"/>
      <c r="AC93" s="52"/>
      <c r="AD93" s="52"/>
      <c r="AE93" s="53"/>
      <c r="AF93" s="94"/>
      <c r="AG93" s="94">
        <v>4.99</v>
      </c>
      <c r="AH93" s="94">
        <v>5.4</v>
      </c>
      <c r="AI93" s="94">
        <v>5.4</v>
      </c>
      <c r="AJ93" s="94">
        <v>5.2</v>
      </c>
      <c r="AK93" s="94">
        <v>4.9000000000000004</v>
      </c>
      <c r="AL93" s="94">
        <v>4.4000000000000004</v>
      </c>
      <c r="AM93" s="94">
        <v>4</v>
      </c>
      <c r="AN93" s="94"/>
      <c r="AO93" s="94"/>
      <c r="AP93" s="94"/>
      <c r="AQ93" s="94"/>
      <c r="AR93" s="94"/>
      <c r="AS93" s="94"/>
      <c r="AT93" s="94"/>
      <c r="AU93" s="94"/>
      <c r="AV93" s="53"/>
      <c r="AW93" s="43"/>
    </row>
    <row r="94" spans="2:49" hidden="1" x14ac:dyDescent="0.35">
      <c r="B94" s="39"/>
      <c r="C94" s="41"/>
      <c r="D94" s="41"/>
      <c r="E94" s="51">
        <f t="shared" si="2"/>
        <v>45170</v>
      </c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2"/>
      <c r="R94" s="53"/>
      <c r="S94" s="53"/>
      <c r="T94" s="52"/>
      <c r="U94" s="52"/>
      <c r="V94" s="41"/>
      <c r="W94" s="53"/>
      <c r="X94" s="53"/>
      <c r="Y94" s="53"/>
      <c r="Z94" s="52"/>
      <c r="AA94" s="52"/>
      <c r="AB94" s="52"/>
      <c r="AC94" s="52"/>
      <c r="AD94" s="52"/>
      <c r="AE94" s="53"/>
      <c r="AF94" s="94"/>
      <c r="AG94" s="96">
        <v>4.99</v>
      </c>
      <c r="AH94" s="94">
        <v>5.3</v>
      </c>
      <c r="AI94" s="94">
        <v>5.4</v>
      </c>
      <c r="AJ94" s="94">
        <v>5.3</v>
      </c>
      <c r="AK94" s="94">
        <v>5</v>
      </c>
      <c r="AL94" s="94">
        <v>4.5999999999999996</v>
      </c>
      <c r="AM94" s="94">
        <v>4.2</v>
      </c>
      <c r="AN94" s="94"/>
      <c r="AO94" s="94"/>
      <c r="AP94" s="94"/>
      <c r="AQ94" s="94"/>
      <c r="AR94" s="94"/>
      <c r="AS94" s="94"/>
      <c r="AT94" s="94"/>
      <c r="AU94" s="94"/>
      <c r="AV94" s="53"/>
      <c r="AW94" s="43"/>
    </row>
    <row r="95" spans="2:49" hidden="1" x14ac:dyDescent="0.35">
      <c r="B95" s="39"/>
      <c r="C95" s="41"/>
      <c r="D95" s="41"/>
      <c r="E95" s="51">
        <f>EDATE(E94,1)</f>
        <v>45200</v>
      </c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2"/>
      <c r="R95" s="53"/>
      <c r="S95" s="53"/>
      <c r="T95" s="52"/>
      <c r="U95" s="52"/>
      <c r="V95" s="53"/>
      <c r="W95" s="53"/>
      <c r="X95" s="53"/>
      <c r="Y95" s="53"/>
      <c r="Z95" s="53"/>
      <c r="AA95" s="52"/>
      <c r="AB95" s="52"/>
      <c r="AC95" s="52"/>
      <c r="AD95" s="52"/>
      <c r="AE95" s="53"/>
      <c r="AF95" s="94"/>
      <c r="AG95" s="94"/>
      <c r="AH95" s="94">
        <v>5.26</v>
      </c>
      <c r="AI95" s="94">
        <v>5.4</v>
      </c>
      <c r="AJ95" s="94">
        <v>5.4</v>
      </c>
      <c r="AK95" s="94">
        <v>5.0999999999999996</v>
      </c>
      <c r="AL95" s="94">
        <v>4.7</v>
      </c>
      <c r="AM95" s="94">
        <v>4.3</v>
      </c>
      <c r="AN95" s="94">
        <v>4</v>
      </c>
      <c r="AO95" s="94"/>
      <c r="AP95" s="94"/>
      <c r="AQ95" s="94"/>
      <c r="AR95" s="94"/>
      <c r="AS95" s="94"/>
      <c r="AT95" s="94"/>
      <c r="AU95" s="94"/>
      <c r="AV95" s="53"/>
      <c r="AW95" s="43"/>
    </row>
    <row r="96" spans="2:49" hidden="1" x14ac:dyDescent="0.35">
      <c r="B96" s="39"/>
      <c r="C96" s="41"/>
      <c r="D96" s="41"/>
      <c r="E96" s="51">
        <f t="shared" ref="E96:E116" si="3">EDATE(E95,1)</f>
        <v>45231</v>
      </c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2"/>
      <c r="R96" s="53"/>
      <c r="S96" s="53"/>
      <c r="T96" s="52"/>
      <c r="U96" s="52"/>
      <c r="V96" s="53"/>
      <c r="W96" s="53"/>
      <c r="X96" s="53"/>
      <c r="Y96" s="53"/>
      <c r="Z96" s="53"/>
      <c r="AA96" s="52"/>
      <c r="AB96" s="52"/>
      <c r="AC96" s="52"/>
      <c r="AD96" s="52"/>
      <c r="AE96" s="53"/>
      <c r="AF96" s="94"/>
      <c r="AG96" s="94"/>
      <c r="AH96" s="94">
        <v>5.26</v>
      </c>
      <c r="AI96" s="94">
        <v>5.4</v>
      </c>
      <c r="AJ96" s="94">
        <v>5.4</v>
      </c>
      <c r="AK96" s="94">
        <v>5.2</v>
      </c>
      <c r="AL96" s="94">
        <v>4.9000000000000004</v>
      </c>
      <c r="AM96" s="94">
        <v>4.5</v>
      </c>
      <c r="AN96" s="94">
        <v>4.0999999999999996</v>
      </c>
      <c r="AO96" s="94"/>
      <c r="AP96" s="94"/>
      <c r="AQ96" s="94"/>
      <c r="AR96" s="94"/>
      <c r="AS96" s="94"/>
      <c r="AT96" s="94"/>
      <c r="AU96" s="94"/>
      <c r="AV96" s="53"/>
      <c r="AW96" s="43"/>
    </row>
    <row r="97" spans="2:49" hidden="1" x14ac:dyDescent="0.35">
      <c r="B97" s="39"/>
      <c r="C97" s="41"/>
      <c r="D97" s="41"/>
      <c r="E97" s="51">
        <f t="shared" si="3"/>
        <v>45261</v>
      </c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2"/>
      <c r="R97" s="53"/>
      <c r="S97" s="53"/>
      <c r="T97" s="52"/>
      <c r="U97" s="52"/>
      <c r="V97" s="53"/>
      <c r="W97" s="53"/>
      <c r="X97" s="53"/>
      <c r="Y97" s="53"/>
      <c r="Z97" s="53"/>
      <c r="AA97" s="52"/>
      <c r="AB97" s="52"/>
      <c r="AC97" s="52"/>
      <c r="AD97" s="52"/>
      <c r="AE97" s="53"/>
      <c r="AF97" s="94"/>
      <c r="AG97" s="94"/>
      <c r="AH97" s="96">
        <v>5.26</v>
      </c>
      <c r="AI97" s="94">
        <v>5.4</v>
      </c>
      <c r="AJ97" s="94">
        <v>5.4</v>
      </c>
      <c r="AK97" s="94">
        <v>5.2</v>
      </c>
      <c r="AL97" s="94">
        <v>4.9000000000000004</v>
      </c>
      <c r="AM97" s="94">
        <v>4.5999999999999996</v>
      </c>
      <c r="AN97" s="94">
        <v>4.2</v>
      </c>
      <c r="AO97" s="94"/>
      <c r="AP97" s="94"/>
      <c r="AQ97" s="94"/>
      <c r="AR97" s="94"/>
      <c r="AS97" s="94"/>
      <c r="AT97" s="94"/>
      <c r="AU97" s="94"/>
      <c r="AV97" s="53"/>
      <c r="AW97" s="43"/>
    </row>
    <row r="98" spans="2:49" hidden="1" x14ac:dyDescent="0.35">
      <c r="B98" s="39"/>
      <c r="C98" s="41"/>
      <c r="D98" s="41"/>
      <c r="E98" s="51">
        <f t="shared" si="3"/>
        <v>45292</v>
      </c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2"/>
      <c r="R98" s="53"/>
      <c r="S98" s="53"/>
      <c r="T98" s="52"/>
      <c r="U98" s="52"/>
      <c r="V98" s="53"/>
      <c r="W98" s="53"/>
      <c r="X98" s="53"/>
      <c r="Y98" s="53"/>
      <c r="Z98" s="53"/>
      <c r="AA98" s="52"/>
      <c r="AB98" s="52"/>
      <c r="AC98" s="52"/>
      <c r="AD98" s="52"/>
      <c r="AE98" s="53"/>
      <c r="AF98" s="94"/>
      <c r="AG98" s="94"/>
      <c r="AH98" s="94"/>
      <c r="AI98" s="94">
        <v>5.33</v>
      </c>
      <c r="AJ98" s="94">
        <v>5.3</v>
      </c>
      <c r="AK98" s="94">
        <v>5.0999999999999996</v>
      </c>
      <c r="AL98" s="94">
        <v>4.8</v>
      </c>
      <c r="AM98" s="94">
        <v>4.4000000000000004</v>
      </c>
      <c r="AN98" s="94">
        <v>4.0999999999999996</v>
      </c>
      <c r="AO98" s="94">
        <v>3.8</v>
      </c>
      <c r="AP98" s="94"/>
      <c r="AQ98" s="94"/>
      <c r="AR98" s="94"/>
      <c r="AS98" s="94"/>
      <c r="AT98" s="94"/>
      <c r="AU98" s="94"/>
      <c r="AV98" s="53"/>
      <c r="AW98" s="43"/>
    </row>
    <row r="99" spans="2:49" hidden="1" x14ac:dyDescent="0.35">
      <c r="B99" s="39"/>
      <c r="C99" s="41"/>
      <c r="D99" s="41"/>
      <c r="E99" s="51">
        <f t="shared" si="3"/>
        <v>45323</v>
      </c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2"/>
      <c r="R99" s="53"/>
      <c r="S99" s="53"/>
      <c r="T99" s="52"/>
      <c r="U99" s="52"/>
      <c r="V99" s="53"/>
      <c r="W99" s="53"/>
      <c r="X99" s="53"/>
      <c r="Y99" s="53"/>
      <c r="Z99" s="53"/>
      <c r="AA99" s="52"/>
      <c r="AB99" s="52"/>
      <c r="AC99" s="52"/>
      <c r="AD99" s="52"/>
      <c r="AE99" s="53"/>
      <c r="AF99" s="94"/>
      <c r="AG99" s="94"/>
      <c r="AH99" s="94"/>
      <c r="AI99" s="94">
        <v>5.33</v>
      </c>
      <c r="AJ99" s="94">
        <v>5.3</v>
      </c>
      <c r="AK99" s="94">
        <v>5.0999999999999996</v>
      </c>
      <c r="AL99" s="94">
        <v>4.7</v>
      </c>
      <c r="AM99" s="94">
        <v>4.4000000000000004</v>
      </c>
      <c r="AN99" s="94">
        <v>4.0999999999999996</v>
      </c>
      <c r="AO99" s="94">
        <v>3.8</v>
      </c>
      <c r="AP99" s="94"/>
      <c r="AQ99" s="94"/>
      <c r="AR99" s="94"/>
      <c r="AS99" s="94"/>
      <c r="AT99" s="94"/>
      <c r="AU99" s="94"/>
      <c r="AV99" s="53"/>
      <c r="AW99" s="43"/>
    </row>
    <row r="100" spans="2:49" hidden="1" x14ac:dyDescent="0.35">
      <c r="B100" s="39"/>
      <c r="C100" s="41"/>
      <c r="D100" s="41"/>
      <c r="E100" s="51">
        <f t="shared" si="3"/>
        <v>45352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2"/>
      <c r="R100" s="53"/>
      <c r="S100" s="53"/>
      <c r="T100" s="52"/>
      <c r="U100" s="52"/>
      <c r="V100" s="53"/>
      <c r="W100" s="53"/>
      <c r="X100" s="53"/>
      <c r="Y100" s="53"/>
      <c r="Z100" s="53"/>
      <c r="AA100" s="52"/>
      <c r="AB100" s="52"/>
      <c r="AC100" s="52"/>
      <c r="AD100" s="52"/>
      <c r="AE100" s="53"/>
      <c r="AF100" s="94"/>
      <c r="AG100" s="94"/>
      <c r="AH100" s="94"/>
      <c r="AI100" s="96">
        <v>5.33</v>
      </c>
      <c r="AJ100" s="94">
        <v>5.4</v>
      </c>
      <c r="AK100" s="94">
        <v>5.2</v>
      </c>
      <c r="AL100" s="94">
        <v>4.9000000000000004</v>
      </c>
      <c r="AM100" s="94">
        <v>4.5</v>
      </c>
      <c r="AN100" s="94">
        <v>4.2</v>
      </c>
      <c r="AO100" s="94">
        <v>3.8</v>
      </c>
      <c r="AP100" s="94"/>
      <c r="AQ100" s="94"/>
      <c r="AR100" s="94"/>
      <c r="AS100" s="94"/>
      <c r="AT100" s="94"/>
      <c r="AU100" s="94"/>
      <c r="AV100" s="53"/>
      <c r="AW100" s="43"/>
    </row>
    <row r="101" spans="2:49" hidden="1" x14ac:dyDescent="0.35">
      <c r="B101" s="39"/>
      <c r="C101" s="41"/>
      <c r="D101" s="41"/>
      <c r="E101" s="51">
        <f t="shared" si="3"/>
        <v>45383</v>
      </c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2"/>
      <c r="R101" s="53"/>
      <c r="S101" s="53"/>
      <c r="T101" s="52"/>
      <c r="U101" s="52"/>
      <c r="V101" s="53"/>
      <c r="W101" s="53"/>
      <c r="X101" s="53"/>
      <c r="Y101" s="53"/>
      <c r="Z101" s="53"/>
      <c r="AA101" s="52"/>
      <c r="AB101" s="52"/>
      <c r="AC101" s="52"/>
      <c r="AD101" s="52"/>
      <c r="AE101" s="53"/>
      <c r="AF101" s="94"/>
      <c r="AG101" s="94"/>
      <c r="AH101" s="94"/>
      <c r="AI101" s="94"/>
      <c r="AJ101" s="94">
        <v>5.33</v>
      </c>
      <c r="AK101" s="94">
        <v>5.2</v>
      </c>
      <c r="AL101" s="94">
        <v>5</v>
      </c>
      <c r="AM101" s="94">
        <v>4.5999999999999996</v>
      </c>
      <c r="AN101" s="94">
        <v>4.2</v>
      </c>
      <c r="AO101" s="94">
        <v>3.9</v>
      </c>
      <c r="AP101" s="94">
        <v>3.7</v>
      </c>
      <c r="AQ101" s="94"/>
      <c r="AR101" s="94"/>
      <c r="AS101" s="94"/>
      <c r="AT101" s="94"/>
      <c r="AU101" s="94"/>
      <c r="AV101" s="53"/>
      <c r="AW101" s="43"/>
    </row>
    <row r="102" spans="2:49" hidden="1" x14ac:dyDescent="0.35">
      <c r="B102" s="39"/>
      <c r="C102" s="41"/>
      <c r="D102" s="41"/>
      <c r="E102" s="51">
        <f t="shared" si="3"/>
        <v>45413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2"/>
      <c r="R102" s="53"/>
      <c r="S102" s="53"/>
      <c r="T102" s="52"/>
      <c r="U102" s="52"/>
      <c r="V102" s="53"/>
      <c r="W102" s="53"/>
      <c r="X102" s="53"/>
      <c r="Y102" s="53"/>
      <c r="Z102" s="53"/>
      <c r="AA102" s="52"/>
      <c r="AB102" s="52"/>
      <c r="AC102" s="52"/>
      <c r="AD102" s="52"/>
      <c r="AE102" s="53"/>
      <c r="AF102" s="94"/>
      <c r="AG102" s="94"/>
      <c r="AH102" s="94"/>
      <c r="AI102" s="94"/>
      <c r="AJ102" s="94">
        <v>5.33</v>
      </c>
      <c r="AK102" s="94">
        <v>5.4</v>
      </c>
      <c r="AL102" s="94">
        <v>5.2</v>
      </c>
      <c r="AM102" s="94">
        <v>4.9000000000000004</v>
      </c>
      <c r="AN102" s="94">
        <v>4.5999999999999996</v>
      </c>
      <c r="AO102" s="94">
        <v>4.3</v>
      </c>
      <c r="AP102" s="94">
        <v>4</v>
      </c>
      <c r="AQ102" s="94"/>
      <c r="AR102" s="94"/>
      <c r="AS102" s="94"/>
      <c r="AT102" s="94"/>
      <c r="AU102" s="94"/>
      <c r="AV102" s="53"/>
      <c r="AW102" s="43"/>
    </row>
    <row r="103" spans="2:49" hidden="1" x14ac:dyDescent="0.35">
      <c r="B103" s="39"/>
      <c r="C103" s="41"/>
      <c r="D103" s="41"/>
      <c r="E103" s="51">
        <f t="shared" si="3"/>
        <v>45444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2"/>
      <c r="R103" s="53"/>
      <c r="S103" s="53"/>
      <c r="T103" s="52"/>
      <c r="U103" s="52"/>
      <c r="V103" s="53"/>
      <c r="W103" s="53"/>
      <c r="X103" s="53"/>
      <c r="Y103" s="53"/>
      <c r="Z103" s="53"/>
      <c r="AA103" s="52"/>
      <c r="AB103" s="52"/>
      <c r="AC103" s="52"/>
      <c r="AD103" s="52"/>
      <c r="AE103" s="53"/>
      <c r="AF103" s="94"/>
      <c r="AG103" s="94"/>
      <c r="AH103" s="94"/>
      <c r="AI103" s="94"/>
      <c r="AJ103" s="96">
        <v>5.33</v>
      </c>
      <c r="AK103" s="94">
        <v>5.4</v>
      </c>
      <c r="AL103" s="94">
        <v>5.2</v>
      </c>
      <c r="AM103" s="94">
        <v>5</v>
      </c>
      <c r="AN103" s="94">
        <v>4.7</v>
      </c>
      <c r="AO103" s="94">
        <v>4.4000000000000004</v>
      </c>
      <c r="AP103" s="94">
        <v>4.0999999999999996</v>
      </c>
      <c r="AQ103" s="94"/>
      <c r="AR103" s="94"/>
      <c r="AS103" s="94"/>
      <c r="AT103" s="94"/>
      <c r="AU103" s="94"/>
      <c r="AV103" s="53"/>
      <c r="AW103" s="43"/>
    </row>
    <row r="104" spans="2:49" x14ac:dyDescent="0.35">
      <c r="B104" s="39"/>
      <c r="C104" s="41"/>
      <c r="D104" s="41"/>
      <c r="E104" s="51">
        <f t="shared" si="3"/>
        <v>45474</v>
      </c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2"/>
      <c r="R104" s="53"/>
      <c r="S104" s="53"/>
      <c r="T104" s="52"/>
      <c r="U104" s="52"/>
      <c r="V104" s="53"/>
      <c r="W104" s="53"/>
      <c r="X104" s="53"/>
      <c r="Y104" s="53"/>
      <c r="Z104" s="53"/>
      <c r="AA104" s="52"/>
      <c r="AB104" s="52"/>
      <c r="AC104" s="52"/>
      <c r="AD104" s="52"/>
      <c r="AE104" s="53"/>
      <c r="AF104" s="94"/>
      <c r="AG104" s="94"/>
      <c r="AH104" s="94"/>
      <c r="AI104" s="94"/>
      <c r="AJ104" s="96"/>
      <c r="AK104" s="94">
        <v>5.33</v>
      </c>
      <c r="AL104" s="94">
        <v>5.3</v>
      </c>
      <c r="AM104" s="94">
        <v>5</v>
      </c>
      <c r="AN104" s="94">
        <v>4.7</v>
      </c>
      <c r="AO104" s="94">
        <v>4.4000000000000004</v>
      </c>
      <c r="AP104" s="94">
        <v>4.0999999999999996</v>
      </c>
      <c r="AQ104" s="94">
        <v>3.9</v>
      </c>
      <c r="AR104" s="94"/>
      <c r="AS104" s="94"/>
      <c r="AT104" s="94"/>
      <c r="AU104" s="94"/>
      <c r="AV104" s="53"/>
      <c r="AW104" s="43"/>
    </row>
    <row r="105" spans="2:49" x14ac:dyDescent="0.35">
      <c r="B105" s="39"/>
      <c r="C105" s="41"/>
      <c r="D105" s="41"/>
      <c r="E105" s="51">
        <v>45505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2"/>
      <c r="R105" s="53"/>
      <c r="S105" s="53"/>
      <c r="T105" s="52"/>
      <c r="U105" s="52"/>
      <c r="V105" s="53"/>
      <c r="W105" s="53"/>
      <c r="X105" s="53"/>
      <c r="Y105" s="53"/>
      <c r="Z105" s="53"/>
      <c r="AA105" s="52"/>
      <c r="AB105" s="52"/>
      <c r="AC105" s="52"/>
      <c r="AD105" s="52"/>
      <c r="AE105" s="53"/>
      <c r="AF105" s="94"/>
      <c r="AG105" s="94"/>
      <c r="AH105" s="94"/>
      <c r="AI105" s="94"/>
      <c r="AJ105" s="96"/>
      <c r="AK105" s="94">
        <v>5.33</v>
      </c>
      <c r="AL105" s="94">
        <v>5.3</v>
      </c>
      <c r="AM105" s="94">
        <v>5</v>
      </c>
      <c r="AN105" s="94">
        <v>4.7</v>
      </c>
      <c r="AO105" s="94">
        <v>4.4000000000000004</v>
      </c>
      <c r="AP105" s="94">
        <v>4.0999999999999996</v>
      </c>
      <c r="AQ105" s="94">
        <v>3.9</v>
      </c>
      <c r="AR105" s="94"/>
      <c r="AS105" s="94"/>
      <c r="AT105" s="94"/>
      <c r="AU105" s="94"/>
      <c r="AV105" s="53"/>
      <c r="AW105" s="43"/>
    </row>
    <row r="106" spans="2:49" x14ac:dyDescent="0.35">
      <c r="B106" s="39"/>
      <c r="C106" s="41"/>
      <c r="D106" s="41"/>
      <c r="E106" s="51">
        <f t="shared" si="3"/>
        <v>45536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2"/>
      <c r="R106" s="53"/>
      <c r="S106" s="53"/>
      <c r="T106" s="52"/>
      <c r="U106" s="52"/>
      <c r="V106" s="53"/>
      <c r="W106" s="53"/>
      <c r="X106" s="53"/>
      <c r="Y106" s="53"/>
      <c r="Z106" s="53"/>
      <c r="AA106" s="52"/>
      <c r="AB106" s="52"/>
      <c r="AC106" s="52"/>
      <c r="AD106" s="52"/>
      <c r="AE106" s="53"/>
      <c r="AF106" s="94"/>
      <c r="AG106" s="94"/>
      <c r="AH106" s="94"/>
      <c r="AI106" s="94"/>
      <c r="AJ106" s="96"/>
      <c r="AK106" s="96">
        <v>5.33</v>
      </c>
      <c r="AL106" s="94">
        <v>5.2</v>
      </c>
      <c r="AM106" s="94">
        <v>4.8</v>
      </c>
      <c r="AN106" s="94">
        <v>4.4000000000000004</v>
      </c>
      <c r="AO106" s="94">
        <v>4</v>
      </c>
      <c r="AP106" s="94">
        <v>3.8</v>
      </c>
      <c r="AQ106" s="94">
        <v>3.6</v>
      </c>
      <c r="AR106" s="94"/>
      <c r="AS106" s="94"/>
      <c r="AT106" s="94"/>
      <c r="AU106" s="94"/>
      <c r="AV106" s="53"/>
      <c r="AW106" s="43"/>
    </row>
    <row r="107" spans="2:49" x14ac:dyDescent="0.35">
      <c r="B107" s="39"/>
      <c r="C107" s="41"/>
      <c r="D107" s="41"/>
      <c r="E107" s="51">
        <f t="shared" si="3"/>
        <v>45566</v>
      </c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2"/>
      <c r="R107" s="53"/>
      <c r="S107" s="53"/>
      <c r="T107" s="52"/>
      <c r="U107" s="52"/>
      <c r="V107" s="53"/>
      <c r="W107" s="53"/>
      <c r="X107" s="53"/>
      <c r="Y107" s="53"/>
      <c r="Z107" s="53"/>
      <c r="AA107" s="52"/>
      <c r="AB107" s="52"/>
      <c r="AC107" s="52"/>
      <c r="AD107" s="52"/>
      <c r="AE107" s="53"/>
      <c r="AF107" s="94"/>
      <c r="AG107" s="94"/>
      <c r="AH107" s="94"/>
      <c r="AI107" s="94"/>
      <c r="AJ107" s="96"/>
      <c r="AK107" s="94"/>
      <c r="AL107" s="94">
        <v>5.3</v>
      </c>
      <c r="AM107" s="94">
        <v>4.5999999999999996</v>
      </c>
      <c r="AN107" s="94">
        <v>4.0999999999999996</v>
      </c>
      <c r="AO107" s="94">
        <v>3.8</v>
      </c>
      <c r="AP107" s="94">
        <v>3.5</v>
      </c>
      <c r="AQ107" s="94">
        <v>3.3</v>
      </c>
      <c r="AR107" s="94">
        <v>3.3</v>
      </c>
      <c r="AS107" s="94"/>
      <c r="AT107" s="94"/>
      <c r="AU107" s="94"/>
      <c r="AV107" s="53"/>
      <c r="AW107" s="43"/>
    </row>
    <row r="108" spans="2:49" x14ac:dyDescent="0.35">
      <c r="B108" s="39"/>
      <c r="C108" s="41"/>
      <c r="D108" s="41"/>
      <c r="E108" s="51">
        <f t="shared" si="3"/>
        <v>45597</v>
      </c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2"/>
      <c r="R108" s="53"/>
      <c r="S108" s="53"/>
      <c r="T108" s="52"/>
      <c r="U108" s="52"/>
      <c r="V108" s="53"/>
      <c r="W108" s="53"/>
      <c r="X108" s="53"/>
      <c r="Y108" s="53"/>
      <c r="Z108" s="53"/>
      <c r="AA108" s="52"/>
      <c r="AB108" s="52"/>
      <c r="AC108" s="52"/>
      <c r="AD108" s="52"/>
      <c r="AE108" s="53"/>
      <c r="AF108" s="94"/>
      <c r="AG108" s="94"/>
      <c r="AH108" s="94"/>
      <c r="AI108" s="94"/>
      <c r="AJ108" s="96"/>
      <c r="AK108" s="94"/>
      <c r="AL108" s="94">
        <v>5.26</v>
      </c>
      <c r="AM108" s="94">
        <v>4.5999999999999996</v>
      </c>
      <c r="AN108" s="94">
        <v>4.0999999999999996</v>
      </c>
      <c r="AO108" s="94">
        <v>3.8</v>
      </c>
      <c r="AP108" s="94">
        <v>3.5</v>
      </c>
      <c r="AQ108" s="94">
        <v>3.3</v>
      </c>
      <c r="AR108" s="94">
        <v>3.2</v>
      </c>
      <c r="AS108" s="94"/>
      <c r="AT108" s="94"/>
      <c r="AU108" s="94"/>
      <c r="AV108" s="53"/>
      <c r="AW108" s="43"/>
    </row>
    <row r="109" spans="2:49" x14ac:dyDescent="0.35">
      <c r="B109" s="39"/>
      <c r="C109" s="41"/>
      <c r="D109" s="41"/>
      <c r="E109" s="51">
        <f t="shared" si="3"/>
        <v>45627</v>
      </c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2"/>
      <c r="R109" s="53"/>
      <c r="S109" s="53"/>
      <c r="T109" s="52"/>
      <c r="U109" s="52"/>
      <c r="V109" s="53"/>
      <c r="W109" s="53"/>
      <c r="X109" s="53"/>
      <c r="Y109" s="53"/>
      <c r="Z109" s="53"/>
      <c r="AA109" s="52"/>
      <c r="AB109" s="52"/>
      <c r="AC109" s="52"/>
      <c r="AD109" s="52"/>
      <c r="AE109" s="53"/>
      <c r="AF109" s="94"/>
      <c r="AG109" s="94"/>
      <c r="AH109" s="94"/>
      <c r="AI109" s="94"/>
      <c r="AJ109" s="96"/>
      <c r="AK109" s="94"/>
      <c r="AL109" s="96">
        <v>5.26</v>
      </c>
      <c r="AM109" s="94">
        <v>4.5999999999999996</v>
      </c>
      <c r="AN109" s="94">
        <v>4.2</v>
      </c>
      <c r="AO109" s="94">
        <v>3.9</v>
      </c>
      <c r="AP109" s="94">
        <v>3.7</v>
      </c>
      <c r="AQ109" s="94">
        <v>3.6</v>
      </c>
      <c r="AR109" s="94">
        <v>3.5</v>
      </c>
      <c r="AS109" s="94"/>
      <c r="AT109" s="94"/>
      <c r="AU109" s="94"/>
      <c r="AV109" s="53"/>
      <c r="AW109" s="43"/>
    </row>
    <row r="110" spans="2:49" x14ac:dyDescent="0.35">
      <c r="B110" s="39"/>
      <c r="C110" s="41"/>
      <c r="D110" s="41"/>
      <c r="E110" s="51">
        <f t="shared" si="3"/>
        <v>45658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2"/>
      <c r="R110" s="53"/>
      <c r="S110" s="53"/>
      <c r="T110" s="52"/>
      <c r="U110" s="52"/>
      <c r="V110" s="53"/>
      <c r="W110" s="53"/>
      <c r="X110" s="53"/>
      <c r="Y110" s="53"/>
      <c r="Z110" s="53"/>
      <c r="AA110" s="52"/>
      <c r="AB110" s="52"/>
      <c r="AC110" s="52"/>
      <c r="AD110" s="52"/>
      <c r="AE110" s="53"/>
      <c r="AF110" s="94"/>
      <c r="AG110" s="94"/>
      <c r="AH110" s="94"/>
      <c r="AI110" s="94"/>
      <c r="AJ110" s="96"/>
      <c r="AK110" s="94"/>
      <c r="AL110" s="96"/>
      <c r="AM110" s="94">
        <v>4.6900000000000004</v>
      </c>
      <c r="AN110" s="94">
        <v>4.3</v>
      </c>
      <c r="AO110" s="94">
        <v>4.0999999999999996</v>
      </c>
      <c r="AP110" s="94">
        <v>3.9</v>
      </c>
      <c r="AQ110" s="94">
        <v>3.8</v>
      </c>
      <c r="AR110" s="94">
        <v>3.7</v>
      </c>
      <c r="AS110" s="94">
        <v>3.5</v>
      </c>
      <c r="AT110" s="94"/>
      <c r="AU110" s="94"/>
      <c r="AV110" s="53"/>
      <c r="AW110" s="43"/>
    </row>
    <row r="111" spans="2:49" x14ac:dyDescent="0.35">
      <c r="B111" s="39"/>
      <c r="C111" s="41"/>
      <c r="D111" s="41"/>
      <c r="E111" s="51">
        <f t="shared" si="3"/>
        <v>45689</v>
      </c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2"/>
      <c r="R111" s="53"/>
      <c r="S111" s="53"/>
      <c r="T111" s="52"/>
      <c r="U111" s="52"/>
      <c r="V111" s="53"/>
      <c r="W111" s="53"/>
      <c r="X111" s="53"/>
      <c r="Y111" s="53"/>
      <c r="Z111" s="53"/>
      <c r="AA111" s="52"/>
      <c r="AB111" s="52"/>
      <c r="AC111" s="52"/>
      <c r="AD111" s="52"/>
      <c r="AE111" s="53"/>
      <c r="AF111" s="94"/>
      <c r="AG111" s="94"/>
      <c r="AH111" s="94"/>
      <c r="AI111" s="94"/>
      <c r="AJ111" s="96"/>
      <c r="AK111" s="94"/>
      <c r="AL111" s="96"/>
      <c r="AM111" s="94">
        <v>4.6500000000000004</v>
      </c>
      <c r="AN111" s="94">
        <v>4.3</v>
      </c>
      <c r="AO111" s="94">
        <v>4.2</v>
      </c>
      <c r="AP111" s="94">
        <v>4</v>
      </c>
      <c r="AQ111" s="94">
        <v>3.9</v>
      </c>
      <c r="AR111" s="94">
        <v>3.8</v>
      </c>
      <c r="AS111" s="94">
        <v>3.6</v>
      </c>
      <c r="AT111" s="94"/>
      <c r="AU111" s="94"/>
      <c r="AV111" s="53"/>
      <c r="AW111" s="43"/>
    </row>
    <row r="112" spans="2:49" x14ac:dyDescent="0.35">
      <c r="B112" s="39"/>
      <c r="C112" s="41"/>
      <c r="D112" s="41"/>
      <c r="E112" s="51">
        <f t="shared" si="3"/>
        <v>45717</v>
      </c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2"/>
      <c r="R112" s="53"/>
      <c r="S112" s="53"/>
      <c r="T112" s="52"/>
      <c r="U112" s="52"/>
      <c r="V112" s="53"/>
      <c r="W112" s="53"/>
      <c r="X112" s="53"/>
      <c r="Y112" s="53"/>
      <c r="Z112" s="53"/>
      <c r="AA112" s="52"/>
      <c r="AB112" s="52"/>
      <c r="AC112" s="52"/>
      <c r="AD112" s="52"/>
      <c r="AE112" s="53"/>
      <c r="AF112" s="94"/>
      <c r="AG112" s="94"/>
      <c r="AH112" s="94"/>
      <c r="AI112" s="94"/>
      <c r="AJ112" s="96"/>
      <c r="AK112" s="94"/>
      <c r="AL112" s="96"/>
      <c r="AM112" s="96">
        <v>4.6500000000000004</v>
      </c>
      <c r="AN112" s="94">
        <v>4.4000000000000004</v>
      </c>
      <c r="AO112" s="94">
        <v>4.3</v>
      </c>
      <c r="AP112" s="94">
        <v>4.0999999999999996</v>
      </c>
      <c r="AQ112" s="94">
        <v>4</v>
      </c>
      <c r="AR112" s="94">
        <v>3.9</v>
      </c>
      <c r="AS112" s="94">
        <v>3.8</v>
      </c>
      <c r="AT112" s="94"/>
      <c r="AU112" s="94"/>
      <c r="AV112" s="53"/>
      <c r="AW112" s="43"/>
    </row>
    <row r="113" spans="2:49" x14ac:dyDescent="0.35">
      <c r="B113" s="39"/>
      <c r="C113" s="41"/>
      <c r="D113" s="41"/>
      <c r="E113" s="51">
        <f t="shared" si="3"/>
        <v>45748</v>
      </c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2"/>
      <c r="R113" s="53"/>
      <c r="S113" s="53"/>
      <c r="T113" s="52"/>
      <c r="U113" s="52"/>
      <c r="V113" s="53"/>
      <c r="W113" s="53"/>
      <c r="X113" s="53"/>
      <c r="Y113" s="53"/>
      <c r="Z113" s="53"/>
      <c r="AA113" s="52"/>
      <c r="AB113" s="52"/>
      <c r="AC113" s="52"/>
      <c r="AD113" s="52"/>
      <c r="AE113" s="53"/>
      <c r="AF113" s="94"/>
      <c r="AG113" s="94"/>
      <c r="AH113" s="94"/>
      <c r="AI113" s="94"/>
      <c r="AJ113" s="96"/>
      <c r="AK113" s="94"/>
      <c r="AL113" s="96"/>
      <c r="AM113" s="96"/>
      <c r="AN113" s="94">
        <v>4.33</v>
      </c>
      <c r="AO113" s="94">
        <v>4.3</v>
      </c>
      <c r="AP113" s="94">
        <v>4.2</v>
      </c>
      <c r="AQ113" s="94">
        <v>4</v>
      </c>
      <c r="AR113" s="94">
        <v>3.8</v>
      </c>
      <c r="AS113" s="94">
        <v>3.7</v>
      </c>
      <c r="AT113" s="94">
        <v>3.6</v>
      </c>
      <c r="AU113" s="94"/>
      <c r="AV113" s="53"/>
      <c r="AW113" s="43"/>
    </row>
    <row r="114" spans="2:49" x14ac:dyDescent="0.35">
      <c r="B114" s="39"/>
      <c r="C114" s="41"/>
      <c r="D114" s="41"/>
      <c r="E114" s="51">
        <f t="shared" si="3"/>
        <v>45778</v>
      </c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2"/>
      <c r="R114" s="53"/>
      <c r="S114" s="53"/>
      <c r="T114" s="52"/>
      <c r="U114" s="52"/>
      <c r="V114" s="53"/>
      <c r="W114" s="53"/>
      <c r="X114" s="53"/>
      <c r="Y114" s="53"/>
      <c r="Z114" s="53"/>
      <c r="AA114" s="52"/>
      <c r="AB114" s="52"/>
      <c r="AC114" s="52"/>
      <c r="AD114" s="52"/>
      <c r="AE114" s="53"/>
      <c r="AF114" s="94"/>
      <c r="AG114" s="94"/>
      <c r="AH114" s="94"/>
      <c r="AI114" s="94"/>
      <c r="AJ114" s="96"/>
      <c r="AK114" s="94"/>
      <c r="AL114" s="96"/>
      <c r="AM114" s="96"/>
      <c r="AN114" s="94">
        <v>4.33</v>
      </c>
      <c r="AO114" s="94">
        <v>4.3</v>
      </c>
      <c r="AP114" s="94">
        <v>4.0999999999999996</v>
      </c>
      <c r="AQ114" s="94">
        <v>3.9</v>
      </c>
      <c r="AR114" s="94">
        <v>3.6</v>
      </c>
      <c r="AS114" s="94">
        <v>3.4</v>
      </c>
      <c r="AT114" s="94">
        <v>3.3</v>
      </c>
      <c r="AU114" s="94"/>
      <c r="AV114" s="53"/>
      <c r="AW114" s="43"/>
    </row>
    <row r="115" spans="2:49" x14ac:dyDescent="0.35">
      <c r="B115" s="39"/>
      <c r="C115" s="41"/>
      <c r="D115" s="41"/>
      <c r="E115" s="51">
        <f t="shared" si="3"/>
        <v>45809</v>
      </c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2"/>
      <c r="R115" s="53"/>
      <c r="S115" s="53"/>
      <c r="T115" s="52"/>
      <c r="U115" s="52"/>
      <c r="V115" s="53"/>
      <c r="W115" s="53"/>
      <c r="X115" s="53"/>
      <c r="Y115" s="53"/>
      <c r="Z115" s="53"/>
      <c r="AA115" s="52"/>
      <c r="AB115" s="52"/>
      <c r="AC115" s="52"/>
      <c r="AD115" s="52"/>
      <c r="AE115" s="53"/>
      <c r="AF115" s="94"/>
      <c r="AG115" s="94"/>
      <c r="AH115" s="94"/>
      <c r="AI115" s="94"/>
      <c r="AJ115" s="96"/>
      <c r="AK115" s="94"/>
      <c r="AL115" s="96"/>
      <c r="AM115" s="96"/>
      <c r="AN115" s="96">
        <v>4.33</v>
      </c>
      <c r="AO115" s="94">
        <v>4.3</v>
      </c>
      <c r="AP115" s="94">
        <v>4.2</v>
      </c>
      <c r="AQ115" s="94">
        <v>3.9</v>
      </c>
      <c r="AR115" s="94">
        <v>3.7</v>
      </c>
      <c r="AS115" s="94">
        <v>3.5</v>
      </c>
      <c r="AT115" s="94">
        <v>3.4</v>
      </c>
      <c r="AU115" s="94"/>
      <c r="AV115" s="53"/>
      <c r="AW115" s="43"/>
    </row>
    <row r="116" spans="2:49" x14ac:dyDescent="0.35">
      <c r="B116" s="39"/>
      <c r="C116" s="41"/>
      <c r="D116" s="41"/>
      <c r="E116" s="51">
        <f t="shared" si="3"/>
        <v>45839</v>
      </c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2"/>
      <c r="R116" s="53"/>
      <c r="S116" s="53"/>
      <c r="T116" s="52"/>
      <c r="U116" s="52"/>
      <c r="V116" s="53"/>
      <c r="W116" s="53"/>
      <c r="X116" s="53"/>
      <c r="Y116" s="53"/>
      <c r="Z116" s="53"/>
      <c r="AA116" s="52"/>
      <c r="AB116" s="52"/>
      <c r="AC116" s="52"/>
      <c r="AD116" s="52"/>
      <c r="AE116" s="53"/>
      <c r="AF116" s="94"/>
      <c r="AG116" s="94"/>
      <c r="AH116" s="94"/>
      <c r="AI116" s="94"/>
      <c r="AJ116" s="96"/>
      <c r="AK116" s="94"/>
      <c r="AL116" s="96"/>
      <c r="AM116" s="96"/>
      <c r="AN116" s="96"/>
      <c r="AO116" s="94">
        <v>4.33</v>
      </c>
      <c r="AP116" s="94">
        <v>4.3</v>
      </c>
      <c r="AQ116" s="94">
        <v>4.0999999999999996</v>
      </c>
      <c r="AR116" s="94">
        <v>3.8</v>
      </c>
      <c r="AS116" s="94">
        <v>3.6</v>
      </c>
      <c r="AT116" s="94">
        <v>3.4</v>
      </c>
      <c r="AU116" s="94">
        <v>3.3</v>
      </c>
      <c r="AV116" s="53"/>
      <c r="AW116" s="43"/>
    </row>
    <row r="117" spans="2:49" ht="8.1" customHeight="1" x14ac:dyDescent="0.35">
      <c r="B117" s="39"/>
      <c r="C117" s="41"/>
      <c r="D117" s="41"/>
      <c r="E117" s="51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53"/>
      <c r="AW117" s="43"/>
    </row>
    <row r="118" spans="2:49" x14ac:dyDescent="0.35">
      <c r="B118" s="39"/>
      <c r="C118" s="41"/>
      <c r="D118" s="50" t="s">
        <v>3</v>
      </c>
      <c r="E118" s="41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53"/>
      <c r="AW118" s="43"/>
    </row>
    <row r="119" spans="2:49" hidden="1" x14ac:dyDescent="0.35">
      <c r="B119" s="39"/>
      <c r="C119" s="41"/>
      <c r="D119" s="41"/>
      <c r="E119" s="51">
        <v>42705</v>
      </c>
      <c r="F119" s="52">
        <v>2.2799999999999998</v>
      </c>
      <c r="G119" s="53">
        <v>2.8</v>
      </c>
      <c r="H119" s="53">
        <v>3</v>
      </c>
      <c r="I119" s="53">
        <v>3.1</v>
      </c>
      <c r="J119" s="53">
        <v>3.2</v>
      </c>
      <c r="K119" s="53">
        <v>3.3</v>
      </c>
      <c r="L119" s="53">
        <v>3.4</v>
      </c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53"/>
      <c r="AW119" s="43"/>
    </row>
    <row r="120" spans="2:49" hidden="1" x14ac:dyDescent="0.35">
      <c r="B120" s="39"/>
      <c r="C120" s="41"/>
      <c r="D120" s="41"/>
      <c r="E120" s="51">
        <f t="shared" ref="E120:E151" si="4">EDATE(E119,1)</f>
        <v>42736</v>
      </c>
      <c r="F120" s="53"/>
      <c r="G120" s="53">
        <v>2.83</v>
      </c>
      <c r="H120" s="53">
        <v>3.1</v>
      </c>
      <c r="I120" s="53">
        <v>3.2</v>
      </c>
      <c r="J120" s="53">
        <v>3.3</v>
      </c>
      <c r="K120" s="53">
        <v>3.5</v>
      </c>
      <c r="L120" s="53">
        <v>3.6</v>
      </c>
      <c r="M120" s="53">
        <v>3.7</v>
      </c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53"/>
      <c r="AW120" s="43"/>
    </row>
    <row r="121" spans="2:49" hidden="1" x14ac:dyDescent="0.35">
      <c r="B121" s="39"/>
      <c r="C121" s="41"/>
      <c r="D121" s="41"/>
      <c r="E121" s="51">
        <f t="shared" si="4"/>
        <v>42767</v>
      </c>
      <c r="F121" s="53"/>
      <c r="G121" s="52">
        <v>2.82</v>
      </c>
      <c r="H121" s="53">
        <v>3.1</v>
      </c>
      <c r="I121" s="53">
        <v>3.2</v>
      </c>
      <c r="J121" s="53">
        <v>3.4</v>
      </c>
      <c r="K121" s="53">
        <v>3.5</v>
      </c>
      <c r="L121" s="53">
        <v>3.6</v>
      </c>
      <c r="M121" s="53">
        <v>3.7</v>
      </c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53"/>
      <c r="AW121" s="43"/>
    </row>
    <row r="122" spans="2:49" hidden="1" x14ac:dyDescent="0.35">
      <c r="B122" s="39"/>
      <c r="C122" s="41"/>
      <c r="D122" s="41"/>
      <c r="E122" s="51">
        <f t="shared" si="4"/>
        <v>42795</v>
      </c>
      <c r="F122" s="53"/>
      <c r="G122" s="52">
        <v>2.82</v>
      </c>
      <c r="H122" s="53">
        <v>3.1</v>
      </c>
      <c r="I122" s="53">
        <v>3.2</v>
      </c>
      <c r="J122" s="53">
        <v>3.3</v>
      </c>
      <c r="K122" s="53">
        <v>3.5</v>
      </c>
      <c r="L122" s="53">
        <v>3.6</v>
      </c>
      <c r="M122" s="53">
        <v>3.7</v>
      </c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53"/>
      <c r="AW122" s="43"/>
    </row>
    <row r="123" spans="2:49" hidden="1" x14ac:dyDescent="0.35">
      <c r="B123" s="39"/>
      <c r="C123" s="41"/>
      <c r="D123" s="41"/>
      <c r="E123" s="51">
        <f t="shared" si="4"/>
        <v>42826</v>
      </c>
      <c r="F123" s="53"/>
      <c r="G123" s="53"/>
      <c r="H123" s="53">
        <v>3.06</v>
      </c>
      <c r="I123" s="53">
        <v>3.2</v>
      </c>
      <c r="J123" s="53">
        <v>3.3</v>
      </c>
      <c r="K123" s="53">
        <v>3.5</v>
      </c>
      <c r="L123" s="53">
        <v>3.6</v>
      </c>
      <c r="M123" s="53">
        <v>3.7</v>
      </c>
      <c r="N123" s="53">
        <v>3.8</v>
      </c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53"/>
      <c r="AW123" s="43"/>
    </row>
    <row r="124" spans="2:49" hidden="1" x14ac:dyDescent="0.35">
      <c r="B124" s="39"/>
      <c r="C124" s="41"/>
      <c r="D124" s="41"/>
      <c r="E124" s="51">
        <f t="shared" si="4"/>
        <v>42856</v>
      </c>
      <c r="F124" s="53"/>
      <c r="G124" s="53"/>
      <c r="H124" s="52">
        <v>3.04</v>
      </c>
      <c r="I124" s="53">
        <v>3.1</v>
      </c>
      <c r="J124" s="53">
        <v>3.3</v>
      </c>
      <c r="K124" s="53">
        <v>3.4</v>
      </c>
      <c r="L124" s="53">
        <v>3.5</v>
      </c>
      <c r="M124" s="53">
        <v>3.6</v>
      </c>
      <c r="N124" s="53">
        <v>3.7</v>
      </c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53"/>
      <c r="AW124" s="43"/>
    </row>
    <row r="125" spans="2:49" hidden="1" x14ac:dyDescent="0.35">
      <c r="B125" s="39"/>
      <c r="C125" s="41"/>
      <c r="D125" s="41"/>
      <c r="E125" s="51">
        <f t="shared" si="4"/>
        <v>42887</v>
      </c>
      <c r="F125" s="53"/>
      <c r="G125" s="53"/>
      <c r="H125" s="52">
        <v>3.04</v>
      </c>
      <c r="I125" s="54">
        <v>3</v>
      </c>
      <c r="J125" s="54">
        <v>3.2</v>
      </c>
      <c r="K125" s="54">
        <v>3.4</v>
      </c>
      <c r="L125" s="54">
        <v>3.5</v>
      </c>
      <c r="M125" s="54">
        <v>3.6</v>
      </c>
      <c r="N125" s="54">
        <v>3.7</v>
      </c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54"/>
      <c r="AW125" s="43"/>
    </row>
    <row r="126" spans="2:49" hidden="1" x14ac:dyDescent="0.35">
      <c r="B126" s="39"/>
      <c r="C126" s="41"/>
      <c r="D126" s="41"/>
      <c r="E126" s="51">
        <f t="shared" si="4"/>
        <v>42917</v>
      </c>
      <c r="F126" s="53"/>
      <c r="G126" s="53"/>
      <c r="H126" s="52"/>
      <c r="I126" s="54">
        <v>2.9</v>
      </c>
      <c r="J126" s="54">
        <v>3</v>
      </c>
      <c r="K126" s="54">
        <v>3.2</v>
      </c>
      <c r="L126" s="54">
        <v>3.3</v>
      </c>
      <c r="M126" s="54">
        <v>3.5</v>
      </c>
      <c r="N126" s="54">
        <v>3.6</v>
      </c>
      <c r="O126" s="54">
        <v>3.7</v>
      </c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54"/>
      <c r="AW126" s="43"/>
    </row>
    <row r="127" spans="2:49" hidden="1" x14ac:dyDescent="0.35">
      <c r="B127" s="39"/>
      <c r="C127" s="41"/>
      <c r="D127" s="41"/>
      <c r="E127" s="51">
        <f t="shared" si="4"/>
        <v>42948</v>
      </c>
      <c r="F127" s="53"/>
      <c r="G127" s="53"/>
      <c r="H127" s="52"/>
      <c r="I127" s="52">
        <v>2.91</v>
      </c>
      <c r="J127" s="54">
        <v>3</v>
      </c>
      <c r="K127" s="54">
        <v>3.1</v>
      </c>
      <c r="L127" s="54">
        <v>3.3</v>
      </c>
      <c r="M127" s="54">
        <v>3.4</v>
      </c>
      <c r="N127" s="54">
        <v>3.6</v>
      </c>
      <c r="O127" s="54">
        <v>3.7</v>
      </c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54"/>
      <c r="AW127" s="43"/>
    </row>
    <row r="128" spans="2:49" hidden="1" x14ac:dyDescent="0.35">
      <c r="B128" s="39"/>
      <c r="C128" s="41"/>
      <c r="D128" s="41"/>
      <c r="E128" s="51">
        <f t="shared" si="4"/>
        <v>42979</v>
      </c>
      <c r="F128" s="53"/>
      <c r="G128" s="53"/>
      <c r="H128" s="52"/>
      <c r="I128" s="52">
        <v>2.91</v>
      </c>
      <c r="J128" s="54">
        <v>2.91</v>
      </c>
      <c r="K128" s="54">
        <v>3.06</v>
      </c>
      <c r="L128" s="54">
        <v>3.24</v>
      </c>
      <c r="M128" s="54">
        <v>3.36</v>
      </c>
      <c r="N128" s="54">
        <v>3.5</v>
      </c>
      <c r="O128" s="54">
        <v>3.59</v>
      </c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54"/>
      <c r="AW128" s="43"/>
    </row>
    <row r="129" spans="2:49" hidden="1" x14ac:dyDescent="0.35">
      <c r="B129" s="39"/>
      <c r="C129" s="41"/>
      <c r="D129" s="41"/>
      <c r="E129" s="51">
        <f t="shared" si="4"/>
        <v>43009</v>
      </c>
      <c r="F129" s="53"/>
      <c r="G129" s="53"/>
      <c r="H129" s="52"/>
      <c r="I129" s="53"/>
      <c r="J129" s="53">
        <v>2.76</v>
      </c>
      <c r="K129" s="54">
        <v>2.9</v>
      </c>
      <c r="L129" s="54">
        <v>3.1</v>
      </c>
      <c r="M129" s="54">
        <v>3.3</v>
      </c>
      <c r="N129" s="54">
        <v>3.4</v>
      </c>
      <c r="O129" s="54">
        <v>3.5</v>
      </c>
      <c r="P129" s="54">
        <v>3.6</v>
      </c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54"/>
      <c r="AW129" s="43"/>
    </row>
    <row r="130" spans="2:49" hidden="1" x14ac:dyDescent="0.35">
      <c r="B130" s="39"/>
      <c r="C130" s="41"/>
      <c r="D130" s="41"/>
      <c r="E130" s="51">
        <f t="shared" si="4"/>
        <v>43040</v>
      </c>
      <c r="F130" s="53"/>
      <c r="G130" s="53"/>
      <c r="H130" s="52"/>
      <c r="I130" s="53"/>
      <c r="J130" s="52">
        <v>2.82</v>
      </c>
      <c r="K130" s="54">
        <v>3</v>
      </c>
      <c r="L130" s="54">
        <v>3.1</v>
      </c>
      <c r="M130" s="54">
        <v>3.3</v>
      </c>
      <c r="N130" s="54">
        <v>3.4</v>
      </c>
      <c r="O130" s="54">
        <v>3.5</v>
      </c>
      <c r="P130" s="54">
        <v>3.6</v>
      </c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54"/>
      <c r="AW130" s="43"/>
    </row>
    <row r="131" spans="2:49" hidden="1" x14ac:dyDescent="0.35">
      <c r="B131" s="39"/>
      <c r="C131" s="41"/>
      <c r="D131" s="41"/>
      <c r="E131" s="51">
        <f t="shared" si="4"/>
        <v>43070</v>
      </c>
      <c r="F131" s="53"/>
      <c r="G131" s="53"/>
      <c r="H131" s="52"/>
      <c r="I131" s="53"/>
      <c r="J131" s="52">
        <v>2.82</v>
      </c>
      <c r="K131" s="54">
        <v>2.9</v>
      </c>
      <c r="L131" s="54">
        <v>3.1</v>
      </c>
      <c r="M131" s="54">
        <v>3.3</v>
      </c>
      <c r="N131" s="54">
        <v>3.4</v>
      </c>
      <c r="O131" s="54">
        <v>3.5</v>
      </c>
      <c r="P131" s="54">
        <v>3.6</v>
      </c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54"/>
      <c r="AW131" s="43"/>
    </row>
    <row r="132" spans="2:49" hidden="1" x14ac:dyDescent="0.35">
      <c r="B132" s="39"/>
      <c r="C132" s="41"/>
      <c r="D132" s="41"/>
      <c r="E132" s="51">
        <f t="shared" si="4"/>
        <v>43101</v>
      </c>
      <c r="F132" s="53"/>
      <c r="G132" s="53"/>
      <c r="H132" s="52"/>
      <c r="I132" s="53"/>
      <c r="J132" s="52"/>
      <c r="K132" s="54">
        <v>2.81</v>
      </c>
      <c r="L132" s="54">
        <v>3</v>
      </c>
      <c r="M132" s="54">
        <v>3.1</v>
      </c>
      <c r="N132" s="54">
        <v>3.3</v>
      </c>
      <c r="O132" s="54">
        <v>3.4</v>
      </c>
      <c r="P132" s="54">
        <v>3.5</v>
      </c>
      <c r="Q132" s="54">
        <v>3.6</v>
      </c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54"/>
      <c r="AW132" s="43"/>
    </row>
    <row r="133" spans="2:49" hidden="1" x14ac:dyDescent="0.35">
      <c r="B133" s="39"/>
      <c r="C133" s="41"/>
      <c r="D133" s="41"/>
      <c r="E133" s="51">
        <f t="shared" si="4"/>
        <v>43132</v>
      </c>
      <c r="F133" s="53"/>
      <c r="G133" s="53"/>
      <c r="H133" s="52"/>
      <c r="I133" s="53"/>
      <c r="J133" s="52"/>
      <c r="K133" s="55">
        <v>2.82</v>
      </c>
      <c r="L133" s="54">
        <v>3</v>
      </c>
      <c r="M133" s="54">
        <v>3.1</v>
      </c>
      <c r="N133" s="54">
        <v>3.3</v>
      </c>
      <c r="O133" s="54">
        <v>3.4</v>
      </c>
      <c r="P133" s="54">
        <v>3.5</v>
      </c>
      <c r="Q133" s="54">
        <v>3.6</v>
      </c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54"/>
      <c r="AW133" s="43"/>
    </row>
    <row r="134" spans="2:49" hidden="1" x14ac:dyDescent="0.35">
      <c r="B134" s="39"/>
      <c r="C134" s="41"/>
      <c r="D134" s="41"/>
      <c r="E134" s="51">
        <f t="shared" si="4"/>
        <v>43160</v>
      </c>
      <c r="F134" s="53"/>
      <c r="G134" s="53"/>
      <c r="H134" s="52"/>
      <c r="I134" s="53"/>
      <c r="J134" s="52"/>
      <c r="K134" s="55">
        <v>2.82</v>
      </c>
      <c r="L134" s="54">
        <v>3.1</v>
      </c>
      <c r="M134" s="54">
        <v>3.2</v>
      </c>
      <c r="N134" s="54">
        <v>3.4</v>
      </c>
      <c r="O134" s="54">
        <v>3.5</v>
      </c>
      <c r="P134" s="54">
        <v>3.6</v>
      </c>
      <c r="Q134" s="54">
        <v>3.7</v>
      </c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54"/>
      <c r="AW134" s="43"/>
    </row>
    <row r="135" spans="2:49" hidden="1" x14ac:dyDescent="0.35">
      <c r="B135" s="39"/>
      <c r="C135" s="41"/>
      <c r="D135" s="41"/>
      <c r="E135" s="51">
        <f t="shared" si="4"/>
        <v>43191</v>
      </c>
      <c r="F135" s="53"/>
      <c r="G135" s="53"/>
      <c r="H135" s="52"/>
      <c r="I135" s="53"/>
      <c r="J135" s="52"/>
      <c r="K135" s="55"/>
      <c r="L135" s="54">
        <v>3.03</v>
      </c>
      <c r="M135" s="54">
        <v>3.2</v>
      </c>
      <c r="N135" s="54">
        <v>3.3</v>
      </c>
      <c r="O135" s="54">
        <v>3.5</v>
      </c>
      <c r="P135" s="54">
        <v>3.6</v>
      </c>
      <c r="Q135" s="54">
        <v>3.7</v>
      </c>
      <c r="R135" s="54">
        <v>3.8</v>
      </c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54"/>
      <c r="AW135" s="43"/>
    </row>
    <row r="136" spans="2:49" hidden="1" x14ac:dyDescent="0.35">
      <c r="B136" s="39"/>
      <c r="C136" s="41"/>
      <c r="D136" s="41"/>
      <c r="E136" s="51">
        <f t="shared" si="4"/>
        <v>43221</v>
      </c>
      <c r="F136" s="53"/>
      <c r="G136" s="53"/>
      <c r="H136" s="52"/>
      <c r="I136" s="53"/>
      <c r="J136" s="52"/>
      <c r="K136" s="55"/>
      <c r="L136" s="55">
        <v>3.02</v>
      </c>
      <c r="M136" s="54">
        <v>3.2</v>
      </c>
      <c r="N136" s="54">
        <v>3.3</v>
      </c>
      <c r="O136" s="54">
        <v>3.5</v>
      </c>
      <c r="P136" s="54">
        <v>3.6</v>
      </c>
      <c r="Q136" s="54">
        <v>3.7</v>
      </c>
      <c r="R136" s="54">
        <v>3.8</v>
      </c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54"/>
      <c r="AW136" s="43"/>
    </row>
    <row r="137" spans="2:49" hidden="1" x14ac:dyDescent="0.35">
      <c r="B137" s="39"/>
      <c r="C137" s="41"/>
      <c r="D137" s="41"/>
      <c r="E137" s="51">
        <f t="shared" si="4"/>
        <v>43252</v>
      </c>
      <c r="F137" s="53"/>
      <c r="G137" s="53"/>
      <c r="H137" s="52"/>
      <c r="I137" s="53"/>
      <c r="J137" s="52"/>
      <c r="K137" s="55"/>
      <c r="L137" s="55">
        <v>3.02</v>
      </c>
      <c r="M137" s="54">
        <v>3.2</v>
      </c>
      <c r="N137" s="54">
        <v>3.3</v>
      </c>
      <c r="O137" s="54">
        <v>3.4</v>
      </c>
      <c r="P137" s="54">
        <v>3.5</v>
      </c>
      <c r="Q137" s="54">
        <v>3.7</v>
      </c>
      <c r="R137" s="54">
        <v>3.8</v>
      </c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54"/>
      <c r="AW137" s="43"/>
    </row>
    <row r="138" spans="2:49" hidden="1" x14ac:dyDescent="0.35">
      <c r="B138" s="39"/>
      <c r="C138" s="41"/>
      <c r="D138" s="41"/>
      <c r="E138" s="51">
        <f t="shared" si="4"/>
        <v>43282</v>
      </c>
      <c r="F138" s="53"/>
      <c r="G138" s="53"/>
      <c r="H138" s="52"/>
      <c r="I138" s="53"/>
      <c r="J138" s="52"/>
      <c r="K138" s="55"/>
      <c r="L138" s="55"/>
      <c r="M138" s="54">
        <v>3.1</v>
      </c>
      <c r="N138" s="54">
        <v>3.3</v>
      </c>
      <c r="O138" s="54">
        <v>3.4</v>
      </c>
      <c r="P138" s="54">
        <v>3.5</v>
      </c>
      <c r="Q138" s="54">
        <v>3.6</v>
      </c>
      <c r="R138" s="54">
        <v>3.7</v>
      </c>
      <c r="S138" s="54">
        <v>3.8</v>
      </c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54"/>
      <c r="AW138" s="43"/>
    </row>
    <row r="139" spans="2:49" hidden="1" x14ac:dyDescent="0.35">
      <c r="B139" s="39"/>
      <c r="C139" s="41"/>
      <c r="D139" s="41"/>
      <c r="E139" s="51">
        <f t="shared" si="4"/>
        <v>43313</v>
      </c>
      <c r="F139" s="53"/>
      <c r="G139" s="53"/>
      <c r="H139" s="52"/>
      <c r="I139" s="53"/>
      <c r="J139" s="52"/>
      <c r="K139" s="55"/>
      <c r="L139" s="55"/>
      <c r="M139" s="55">
        <v>3.09</v>
      </c>
      <c r="N139" s="54">
        <v>3.2</v>
      </c>
      <c r="O139" s="54">
        <v>3.3</v>
      </c>
      <c r="P139" s="54">
        <v>3.5</v>
      </c>
      <c r="Q139" s="54">
        <v>3.6</v>
      </c>
      <c r="R139" s="54">
        <v>3.7</v>
      </c>
      <c r="S139" s="54">
        <v>3.7</v>
      </c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54"/>
      <c r="AW139" s="43"/>
    </row>
    <row r="140" spans="2:49" hidden="1" x14ac:dyDescent="0.35">
      <c r="B140" s="39"/>
      <c r="C140" s="41"/>
      <c r="D140" s="41"/>
      <c r="E140" s="51">
        <f t="shared" si="4"/>
        <v>43344</v>
      </c>
      <c r="F140" s="53"/>
      <c r="G140" s="53"/>
      <c r="H140" s="52"/>
      <c r="I140" s="53"/>
      <c r="J140" s="52"/>
      <c r="K140" s="55"/>
      <c r="L140" s="55"/>
      <c r="M140" s="55">
        <v>3.08</v>
      </c>
      <c r="N140" s="54">
        <v>3.1</v>
      </c>
      <c r="O140" s="54">
        <v>3.3</v>
      </c>
      <c r="P140" s="54">
        <v>3.4</v>
      </c>
      <c r="Q140" s="54">
        <v>3.5</v>
      </c>
      <c r="R140" s="54">
        <v>3.6</v>
      </c>
      <c r="S140" s="54">
        <v>3.7</v>
      </c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54"/>
      <c r="AW140" s="43"/>
    </row>
    <row r="141" spans="2:49" hidden="1" x14ac:dyDescent="0.35">
      <c r="B141" s="39"/>
      <c r="C141" s="41"/>
      <c r="D141" s="41"/>
      <c r="E141" s="51">
        <f t="shared" si="4"/>
        <v>43374</v>
      </c>
      <c r="F141" s="53"/>
      <c r="G141" s="53"/>
      <c r="H141" s="52"/>
      <c r="I141" s="53"/>
      <c r="J141" s="52"/>
      <c r="K141" s="55"/>
      <c r="L141" s="55"/>
      <c r="M141" s="53"/>
      <c r="N141" s="54">
        <v>3.05</v>
      </c>
      <c r="O141" s="54">
        <v>3.3</v>
      </c>
      <c r="P141" s="54">
        <v>3.4</v>
      </c>
      <c r="Q141" s="54">
        <v>3.5</v>
      </c>
      <c r="R141" s="54">
        <v>3.6</v>
      </c>
      <c r="S141" s="54">
        <v>3.7</v>
      </c>
      <c r="T141" s="54">
        <v>3.6</v>
      </c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54"/>
      <c r="AW141" s="43"/>
    </row>
    <row r="142" spans="2:49" hidden="1" x14ac:dyDescent="0.35">
      <c r="B142" s="39"/>
      <c r="C142" s="41"/>
      <c r="D142" s="41"/>
      <c r="E142" s="51">
        <f t="shared" si="4"/>
        <v>43405</v>
      </c>
      <c r="F142" s="53"/>
      <c r="G142" s="53"/>
      <c r="H142" s="52"/>
      <c r="I142" s="53"/>
      <c r="J142" s="55"/>
      <c r="K142" s="55"/>
      <c r="L142" s="55"/>
      <c r="M142" s="54"/>
      <c r="N142" s="55">
        <v>3.07</v>
      </c>
      <c r="O142" s="54">
        <v>3.3</v>
      </c>
      <c r="P142" s="54">
        <v>3.5</v>
      </c>
      <c r="Q142" s="54">
        <v>3.6</v>
      </c>
      <c r="R142" s="54">
        <v>3.6</v>
      </c>
      <c r="S142" s="54">
        <v>3.7</v>
      </c>
      <c r="T142" s="54">
        <v>3.7</v>
      </c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54"/>
      <c r="AW142" s="43"/>
    </row>
    <row r="143" spans="2:49" hidden="1" x14ac:dyDescent="0.35">
      <c r="B143" s="39"/>
      <c r="C143" s="41"/>
      <c r="D143" s="41"/>
      <c r="E143" s="51">
        <f t="shared" si="4"/>
        <v>43435</v>
      </c>
      <c r="F143" s="53"/>
      <c r="G143" s="53"/>
      <c r="H143" s="52"/>
      <c r="I143" s="53"/>
      <c r="J143" s="55"/>
      <c r="K143" s="55"/>
      <c r="L143" s="55"/>
      <c r="M143" s="54"/>
      <c r="N143" s="55">
        <v>3.07</v>
      </c>
      <c r="O143" s="54">
        <v>3.4</v>
      </c>
      <c r="P143" s="54">
        <v>3.5</v>
      </c>
      <c r="Q143" s="54">
        <v>3.6</v>
      </c>
      <c r="R143" s="54">
        <v>3.6</v>
      </c>
      <c r="S143" s="54">
        <v>3.7</v>
      </c>
      <c r="T143" s="54">
        <v>3.7</v>
      </c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54"/>
      <c r="AW143" s="43"/>
    </row>
    <row r="144" spans="2:49" hidden="1" x14ac:dyDescent="0.35">
      <c r="B144" s="39"/>
      <c r="C144" s="41"/>
      <c r="D144" s="41"/>
      <c r="E144" s="51">
        <f t="shared" si="4"/>
        <v>43466</v>
      </c>
      <c r="F144" s="53"/>
      <c r="G144" s="53"/>
      <c r="H144" s="52"/>
      <c r="I144" s="53"/>
      <c r="J144" s="55"/>
      <c r="K144" s="55"/>
      <c r="L144" s="55"/>
      <c r="M144" s="54"/>
      <c r="N144" s="55"/>
      <c r="O144" s="54">
        <v>3.31</v>
      </c>
      <c r="P144" s="54">
        <v>3.3</v>
      </c>
      <c r="Q144" s="54">
        <v>3.4</v>
      </c>
      <c r="R144" s="54">
        <v>3.5</v>
      </c>
      <c r="S144" s="54">
        <v>3.5</v>
      </c>
      <c r="T144" s="54">
        <v>3.6</v>
      </c>
      <c r="U144" s="54">
        <v>3.6</v>
      </c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54"/>
      <c r="AW144" s="43"/>
    </row>
    <row r="145" spans="2:49" hidden="1" x14ac:dyDescent="0.35">
      <c r="B145" s="39"/>
      <c r="C145" s="41"/>
      <c r="D145" s="41"/>
      <c r="E145" s="51">
        <f t="shared" si="4"/>
        <v>43497</v>
      </c>
      <c r="F145" s="53"/>
      <c r="G145" s="53"/>
      <c r="H145" s="52"/>
      <c r="I145" s="53"/>
      <c r="J145" s="55"/>
      <c r="K145" s="55"/>
      <c r="L145" s="55"/>
      <c r="M145" s="54"/>
      <c r="N145" s="55"/>
      <c r="O145" s="55">
        <v>3.27</v>
      </c>
      <c r="P145" s="54">
        <v>3.1</v>
      </c>
      <c r="Q145" s="54">
        <v>3.2</v>
      </c>
      <c r="R145" s="54">
        <v>3.3</v>
      </c>
      <c r="S145" s="54">
        <v>3.4</v>
      </c>
      <c r="T145" s="54">
        <v>3.5</v>
      </c>
      <c r="U145" s="54">
        <v>3.5</v>
      </c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54"/>
      <c r="AW145" s="43"/>
    </row>
    <row r="146" spans="2:49" hidden="1" x14ac:dyDescent="0.35">
      <c r="B146" s="39"/>
      <c r="C146" s="41"/>
      <c r="D146" s="41"/>
      <c r="E146" s="51">
        <f t="shared" si="4"/>
        <v>43525</v>
      </c>
      <c r="F146" s="53"/>
      <c r="G146" s="53"/>
      <c r="H146" s="52"/>
      <c r="I146" s="53"/>
      <c r="J146" s="55"/>
      <c r="K146" s="55"/>
      <c r="L146" s="55"/>
      <c r="M146" s="54"/>
      <c r="N146" s="55"/>
      <c r="O146" s="55">
        <v>3.27</v>
      </c>
      <c r="P146" s="54">
        <v>3.1</v>
      </c>
      <c r="Q146" s="54">
        <v>3.1</v>
      </c>
      <c r="R146" s="54">
        <v>3.2</v>
      </c>
      <c r="S146" s="54">
        <v>3.3</v>
      </c>
      <c r="T146" s="54">
        <v>3.4</v>
      </c>
      <c r="U146" s="54">
        <v>3.4</v>
      </c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54"/>
      <c r="AW146" s="43"/>
    </row>
    <row r="147" spans="2:49" hidden="1" x14ac:dyDescent="0.35">
      <c r="B147" s="39"/>
      <c r="C147" s="41"/>
      <c r="D147" s="41"/>
      <c r="E147" s="51">
        <f t="shared" si="4"/>
        <v>43556</v>
      </c>
      <c r="F147" s="53"/>
      <c r="G147" s="53"/>
      <c r="H147" s="52"/>
      <c r="I147" s="53"/>
      <c r="J147" s="55"/>
      <c r="K147" s="55"/>
      <c r="L147" s="55"/>
      <c r="M147" s="54"/>
      <c r="N147" s="55"/>
      <c r="O147" s="55"/>
      <c r="P147" s="54">
        <v>3.03</v>
      </c>
      <c r="Q147" s="54">
        <v>3</v>
      </c>
      <c r="R147" s="54">
        <v>3.1</v>
      </c>
      <c r="S147" s="54">
        <v>3.1</v>
      </c>
      <c r="T147" s="54">
        <v>3.2</v>
      </c>
      <c r="U147" s="54">
        <v>3.2</v>
      </c>
      <c r="V147" s="54">
        <v>3.2</v>
      </c>
      <c r="W147" s="54"/>
      <c r="X147" s="54"/>
      <c r="Y147" s="54"/>
      <c r="Z147" s="54"/>
      <c r="AA147" s="54"/>
      <c r="AB147" s="54"/>
      <c r="AC147" s="54"/>
      <c r="AD147" s="54"/>
      <c r="AE147" s="54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54"/>
      <c r="AW147" s="43"/>
    </row>
    <row r="148" spans="2:49" hidden="1" x14ac:dyDescent="0.35">
      <c r="B148" s="39"/>
      <c r="C148" s="41"/>
      <c r="D148" s="41"/>
      <c r="E148" s="51">
        <f t="shared" si="4"/>
        <v>43586</v>
      </c>
      <c r="F148" s="53"/>
      <c r="G148" s="53"/>
      <c r="H148" s="52"/>
      <c r="I148" s="53"/>
      <c r="J148" s="55"/>
      <c r="K148" s="55"/>
      <c r="L148" s="55"/>
      <c r="M148" s="54"/>
      <c r="N148" s="55"/>
      <c r="O148" s="55"/>
      <c r="P148" s="55">
        <v>3.01</v>
      </c>
      <c r="Q148" s="54">
        <v>3</v>
      </c>
      <c r="R148" s="54">
        <v>3</v>
      </c>
      <c r="S148" s="54">
        <v>3.1</v>
      </c>
      <c r="T148" s="54">
        <v>3.1</v>
      </c>
      <c r="U148" s="54">
        <v>3.1</v>
      </c>
      <c r="V148" s="54">
        <v>3.2</v>
      </c>
      <c r="W148" s="54"/>
      <c r="X148" s="54"/>
      <c r="Y148" s="54"/>
      <c r="Z148" s="54"/>
      <c r="AA148" s="54"/>
      <c r="AB148" s="54"/>
      <c r="AC148" s="54"/>
      <c r="AD148" s="54"/>
      <c r="AE148" s="54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54"/>
      <c r="AW148" s="43"/>
    </row>
    <row r="149" spans="2:49" hidden="1" x14ac:dyDescent="0.35">
      <c r="B149" s="39"/>
      <c r="C149" s="41"/>
      <c r="D149" s="41"/>
      <c r="E149" s="51">
        <f t="shared" si="4"/>
        <v>43617</v>
      </c>
      <c r="F149" s="53"/>
      <c r="G149" s="53"/>
      <c r="H149" s="52"/>
      <c r="I149" s="53"/>
      <c r="J149" s="55"/>
      <c r="K149" s="55"/>
      <c r="L149" s="55"/>
      <c r="M149" s="54"/>
      <c r="N149" s="55"/>
      <c r="O149" s="55"/>
      <c r="P149" s="55">
        <v>3.01</v>
      </c>
      <c r="Q149" s="54">
        <v>2.9</v>
      </c>
      <c r="R149" s="54">
        <v>3</v>
      </c>
      <c r="S149" s="54">
        <v>3</v>
      </c>
      <c r="T149" s="54">
        <v>3.1</v>
      </c>
      <c r="U149" s="54">
        <v>3.1</v>
      </c>
      <c r="V149" s="54">
        <v>3.1</v>
      </c>
      <c r="W149" s="54"/>
      <c r="X149" s="54"/>
      <c r="Y149" s="54"/>
      <c r="Z149" s="54"/>
      <c r="AA149" s="54"/>
      <c r="AB149" s="54"/>
      <c r="AC149" s="54"/>
      <c r="AD149" s="54"/>
      <c r="AE149" s="54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54"/>
      <c r="AW149" s="43"/>
    </row>
    <row r="150" spans="2:49" hidden="1" x14ac:dyDescent="0.35">
      <c r="B150" s="39"/>
      <c r="C150" s="41"/>
      <c r="D150" s="41"/>
      <c r="E150" s="51">
        <f t="shared" si="4"/>
        <v>43647</v>
      </c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>
        <v>2.79</v>
      </c>
      <c r="R150" s="53">
        <v>2.6</v>
      </c>
      <c r="S150" s="53">
        <v>2.6</v>
      </c>
      <c r="T150" s="53">
        <v>2.7</v>
      </c>
      <c r="U150" s="53">
        <v>2.7</v>
      </c>
      <c r="V150" s="53">
        <v>2.8</v>
      </c>
      <c r="W150" s="53">
        <v>2.8</v>
      </c>
      <c r="X150" s="53"/>
      <c r="Y150" s="53"/>
      <c r="Z150" s="53"/>
      <c r="AA150" s="53"/>
      <c r="AB150" s="53"/>
      <c r="AC150" s="53"/>
      <c r="AD150" s="53"/>
      <c r="AE150" s="53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53"/>
      <c r="AW150" s="43"/>
    </row>
    <row r="151" spans="2:49" hidden="1" x14ac:dyDescent="0.35">
      <c r="B151" s="39"/>
      <c r="C151" s="41"/>
      <c r="D151" s="41"/>
      <c r="E151" s="51">
        <f t="shared" si="4"/>
        <v>43678</v>
      </c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2">
        <v>2.78</v>
      </c>
      <c r="R151" s="53">
        <v>2.6</v>
      </c>
      <c r="S151" s="53">
        <v>2.6</v>
      </c>
      <c r="T151" s="53">
        <v>2.6</v>
      </c>
      <c r="U151" s="53">
        <v>2.7</v>
      </c>
      <c r="V151" s="53">
        <v>2.7</v>
      </c>
      <c r="W151" s="53">
        <v>2.7</v>
      </c>
      <c r="X151" s="53"/>
      <c r="Y151" s="53"/>
      <c r="Z151" s="53"/>
      <c r="AA151" s="53"/>
      <c r="AB151" s="53"/>
      <c r="AC151" s="53"/>
      <c r="AD151" s="53"/>
      <c r="AE151" s="53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53"/>
      <c r="AW151" s="43"/>
    </row>
    <row r="152" spans="2:49" hidden="1" x14ac:dyDescent="0.35">
      <c r="B152" s="39"/>
      <c r="C152" s="41"/>
      <c r="D152" s="41"/>
      <c r="E152" s="51">
        <f t="shared" ref="E152:E183" si="5">EDATE(E151,1)</f>
        <v>43709</v>
      </c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2">
        <v>2.78</v>
      </c>
      <c r="R152" s="53">
        <v>2.2999999999999998</v>
      </c>
      <c r="S152" s="53">
        <v>2.2000000000000002</v>
      </c>
      <c r="T152" s="53">
        <v>2.2999999999999998</v>
      </c>
      <c r="U152" s="53">
        <v>2.4</v>
      </c>
      <c r="V152" s="53">
        <v>2.5</v>
      </c>
      <c r="W152" s="53">
        <v>2.6</v>
      </c>
      <c r="X152" s="53"/>
      <c r="Y152" s="53"/>
      <c r="Z152" s="53"/>
      <c r="AA152" s="53"/>
      <c r="AB152" s="53"/>
      <c r="AC152" s="53"/>
      <c r="AD152" s="53"/>
      <c r="AE152" s="53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53"/>
      <c r="AW152" s="43"/>
    </row>
    <row r="153" spans="2:49" hidden="1" x14ac:dyDescent="0.35">
      <c r="B153" s="39"/>
      <c r="C153" s="41"/>
      <c r="D153" s="41"/>
      <c r="E153" s="51">
        <f t="shared" si="5"/>
        <v>43739</v>
      </c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2"/>
      <c r="R153" s="53">
        <v>2.2999999999999998</v>
      </c>
      <c r="S153" s="53">
        <v>2.1</v>
      </c>
      <c r="T153" s="53">
        <v>2.2000000000000002</v>
      </c>
      <c r="U153" s="53">
        <v>2.2000000000000002</v>
      </c>
      <c r="V153" s="53">
        <v>2.2999999999999998</v>
      </c>
      <c r="W153" s="53">
        <v>2.4</v>
      </c>
      <c r="X153" s="53">
        <v>2.5</v>
      </c>
      <c r="Y153" s="53"/>
      <c r="Z153" s="53"/>
      <c r="AA153" s="53"/>
      <c r="AB153" s="53"/>
      <c r="AC153" s="53"/>
      <c r="AD153" s="53"/>
      <c r="AE153" s="53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53"/>
      <c r="AW153" s="43"/>
    </row>
    <row r="154" spans="2:49" hidden="1" x14ac:dyDescent="0.35">
      <c r="B154" s="39"/>
      <c r="C154" s="41"/>
      <c r="D154" s="41"/>
      <c r="E154" s="51">
        <f t="shared" si="5"/>
        <v>43770</v>
      </c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2"/>
      <c r="R154" s="52">
        <v>2.2999999999999998</v>
      </c>
      <c r="S154" s="53">
        <v>2.1</v>
      </c>
      <c r="T154" s="53">
        <v>2.2000000000000002</v>
      </c>
      <c r="U154" s="53">
        <v>2.2000000000000002</v>
      </c>
      <c r="V154" s="53">
        <v>2.2999999999999998</v>
      </c>
      <c r="W154" s="53">
        <v>2.4</v>
      </c>
      <c r="X154" s="53">
        <v>2.5</v>
      </c>
      <c r="Y154" s="53"/>
      <c r="Z154" s="53"/>
      <c r="AA154" s="53"/>
      <c r="AB154" s="53"/>
      <c r="AC154" s="53"/>
      <c r="AD154" s="53"/>
      <c r="AE154" s="53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53"/>
      <c r="AW154" s="43"/>
    </row>
    <row r="155" spans="2:49" hidden="1" x14ac:dyDescent="0.35">
      <c r="B155" s="39"/>
      <c r="C155" s="41"/>
      <c r="D155" s="41"/>
      <c r="E155" s="51">
        <f t="shared" si="5"/>
        <v>43800</v>
      </c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2"/>
      <c r="R155" s="52">
        <v>2.2999999999999998</v>
      </c>
      <c r="S155" s="53">
        <v>2.2000000000000002</v>
      </c>
      <c r="T155" s="53">
        <v>2.2000000000000002</v>
      </c>
      <c r="U155" s="53">
        <v>2.2999999999999998</v>
      </c>
      <c r="V155" s="53">
        <v>2.4</v>
      </c>
      <c r="W155" s="53">
        <v>2.4</v>
      </c>
      <c r="X155" s="53">
        <v>2.5</v>
      </c>
      <c r="Y155" s="53"/>
      <c r="Z155" s="53"/>
      <c r="AA155" s="53"/>
      <c r="AB155" s="53"/>
      <c r="AC155" s="53"/>
      <c r="AD155" s="53"/>
      <c r="AE155" s="53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53"/>
      <c r="AW155" s="43"/>
    </row>
    <row r="156" spans="2:49" hidden="1" x14ac:dyDescent="0.35">
      <c r="B156" s="39"/>
      <c r="C156" s="41"/>
      <c r="D156" s="41"/>
      <c r="E156" s="51">
        <f t="shared" si="5"/>
        <v>43831</v>
      </c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2"/>
      <c r="R156" s="53"/>
      <c r="S156" s="53">
        <v>2.2999999999999998</v>
      </c>
      <c r="T156" s="53">
        <v>2.2999999999999998</v>
      </c>
      <c r="U156" s="53">
        <v>2.4</v>
      </c>
      <c r="V156" s="53">
        <v>2.4</v>
      </c>
      <c r="W156" s="53">
        <v>2.5</v>
      </c>
      <c r="X156" s="53">
        <v>2.5</v>
      </c>
      <c r="Y156" s="53">
        <v>2.6</v>
      </c>
      <c r="Z156" s="53"/>
      <c r="AA156" s="53"/>
      <c r="AB156" s="53"/>
      <c r="AC156" s="53"/>
      <c r="AD156" s="53"/>
      <c r="AE156" s="53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53"/>
      <c r="AW156" s="43"/>
    </row>
    <row r="157" spans="2:49" hidden="1" x14ac:dyDescent="0.35">
      <c r="B157" s="39"/>
      <c r="C157" s="41"/>
      <c r="D157" s="41"/>
      <c r="E157" s="51">
        <f t="shared" si="5"/>
        <v>43862</v>
      </c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2"/>
      <c r="R157" s="53"/>
      <c r="S157" s="52">
        <v>2.2999999999999998</v>
      </c>
      <c r="T157" s="53">
        <v>2.2999999999999998</v>
      </c>
      <c r="U157" s="53">
        <v>2.2999999999999998</v>
      </c>
      <c r="V157" s="53">
        <v>2.4</v>
      </c>
      <c r="W157" s="53">
        <v>2.4</v>
      </c>
      <c r="X157" s="53">
        <v>2.5</v>
      </c>
      <c r="Y157" s="53">
        <v>2.6</v>
      </c>
      <c r="Z157" s="53"/>
      <c r="AA157" s="53"/>
      <c r="AB157" s="53"/>
      <c r="AC157" s="53"/>
      <c r="AD157" s="53"/>
      <c r="AE157" s="53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53"/>
      <c r="AW157" s="43"/>
    </row>
    <row r="158" spans="2:49" hidden="1" x14ac:dyDescent="0.35">
      <c r="B158" s="39"/>
      <c r="C158" s="41"/>
      <c r="D158" s="41"/>
      <c r="E158" s="51">
        <f t="shared" si="5"/>
        <v>43891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2"/>
      <c r="R158" s="53"/>
      <c r="S158" s="52">
        <v>2.2999999999999998</v>
      </c>
      <c r="T158" s="53">
        <v>2.1</v>
      </c>
      <c r="U158" s="53">
        <v>2.2000000000000002</v>
      </c>
      <c r="V158" s="53">
        <v>2.2999999999999998</v>
      </c>
      <c r="W158" s="53">
        <v>2.4</v>
      </c>
      <c r="X158" s="53">
        <v>2.4</v>
      </c>
      <c r="Y158" s="53">
        <v>2.5</v>
      </c>
      <c r="Z158" s="53"/>
      <c r="AA158" s="53"/>
      <c r="AB158" s="53"/>
      <c r="AC158" s="53"/>
      <c r="AD158" s="53"/>
      <c r="AE158" s="53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53"/>
      <c r="AW158" s="43"/>
    </row>
    <row r="159" spans="2:49" hidden="1" x14ac:dyDescent="0.35">
      <c r="B159" s="39"/>
      <c r="C159" s="41"/>
      <c r="D159" s="41"/>
      <c r="E159" s="51">
        <f t="shared" si="5"/>
        <v>43922</v>
      </c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2"/>
      <c r="R159" s="53"/>
      <c r="S159" s="52"/>
      <c r="T159" s="53">
        <v>1.92</v>
      </c>
      <c r="U159" s="53">
        <v>1.5</v>
      </c>
      <c r="V159" s="53">
        <v>1.5</v>
      </c>
      <c r="W159" s="53">
        <v>1.7</v>
      </c>
      <c r="X159" s="53">
        <v>1.8</v>
      </c>
      <c r="Y159" s="53">
        <v>2</v>
      </c>
      <c r="Z159" s="53">
        <v>2</v>
      </c>
      <c r="AA159" s="53"/>
      <c r="AB159" s="53"/>
      <c r="AC159" s="53"/>
      <c r="AD159" s="53"/>
      <c r="AE159" s="53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53"/>
      <c r="AW159" s="43"/>
    </row>
    <row r="160" spans="2:49" hidden="1" x14ac:dyDescent="0.35">
      <c r="B160" s="39"/>
      <c r="C160" s="41"/>
      <c r="D160" s="41"/>
      <c r="E160" s="51">
        <f t="shared" si="5"/>
        <v>43952</v>
      </c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2"/>
      <c r="R160" s="53"/>
      <c r="S160" s="52"/>
      <c r="T160" s="52">
        <v>1.88</v>
      </c>
      <c r="U160" s="53">
        <v>1.3</v>
      </c>
      <c r="V160" s="53">
        <v>1.4</v>
      </c>
      <c r="W160" s="53">
        <v>1.5</v>
      </c>
      <c r="X160" s="53">
        <v>1.6</v>
      </c>
      <c r="Y160" s="53">
        <v>1.7</v>
      </c>
      <c r="Z160" s="53">
        <v>1.8</v>
      </c>
      <c r="AA160" s="53"/>
      <c r="AB160" s="53"/>
      <c r="AC160" s="53"/>
      <c r="AD160" s="53"/>
      <c r="AE160" s="53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53"/>
      <c r="AW160" s="43"/>
    </row>
    <row r="161" spans="2:51" hidden="1" x14ac:dyDescent="0.35">
      <c r="B161" s="39"/>
      <c r="C161" s="41"/>
      <c r="D161" s="41"/>
      <c r="E161" s="51">
        <f t="shared" si="5"/>
        <v>43983</v>
      </c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2"/>
      <c r="R161" s="53"/>
      <c r="S161" s="52"/>
      <c r="T161" s="52">
        <v>1.88</v>
      </c>
      <c r="U161" s="53">
        <v>1.4</v>
      </c>
      <c r="V161" s="53">
        <v>1.5</v>
      </c>
      <c r="W161" s="53">
        <v>1.5</v>
      </c>
      <c r="X161" s="53">
        <v>1.7</v>
      </c>
      <c r="Y161" s="53">
        <v>1.8</v>
      </c>
      <c r="Z161" s="53">
        <v>1.9</v>
      </c>
      <c r="AA161" s="53"/>
      <c r="AB161" s="53"/>
      <c r="AC161" s="53"/>
      <c r="AD161" s="53"/>
      <c r="AE161" s="53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53"/>
      <c r="AW161" s="43"/>
    </row>
    <row r="162" spans="2:51" hidden="1" x14ac:dyDescent="0.35">
      <c r="B162" s="39"/>
      <c r="C162" s="41"/>
      <c r="D162" s="41"/>
      <c r="E162" s="51">
        <f t="shared" si="5"/>
        <v>44013</v>
      </c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2"/>
      <c r="R162" s="53"/>
      <c r="S162" s="52"/>
      <c r="T162" s="52"/>
      <c r="U162" s="53">
        <v>1.38</v>
      </c>
      <c r="V162" s="53">
        <v>1.5</v>
      </c>
      <c r="W162" s="53">
        <v>1.6</v>
      </c>
      <c r="X162" s="53">
        <v>1.7</v>
      </c>
      <c r="Y162" s="53">
        <v>1.8</v>
      </c>
      <c r="Z162" s="53">
        <v>1.8</v>
      </c>
      <c r="AA162" s="53">
        <v>1.9</v>
      </c>
      <c r="AB162" s="53"/>
      <c r="AC162" s="53"/>
      <c r="AD162" s="53"/>
      <c r="AE162" s="53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53"/>
      <c r="AW162" s="43"/>
    </row>
    <row r="163" spans="2:51" hidden="1" x14ac:dyDescent="0.35">
      <c r="B163" s="39"/>
      <c r="C163" s="41"/>
      <c r="D163" s="41"/>
      <c r="E163" s="51">
        <f t="shared" si="5"/>
        <v>44044</v>
      </c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2"/>
      <c r="R163" s="53"/>
      <c r="S163" s="52"/>
      <c r="T163" s="52"/>
      <c r="U163" s="52">
        <v>1.38</v>
      </c>
      <c r="V163" s="53">
        <v>1.4</v>
      </c>
      <c r="W163" s="53">
        <v>1.5</v>
      </c>
      <c r="X163" s="53">
        <v>1.6</v>
      </c>
      <c r="Y163" s="53">
        <v>1.7</v>
      </c>
      <c r="Z163" s="53">
        <v>1.8</v>
      </c>
      <c r="AA163" s="53">
        <v>1.9</v>
      </c>
      <c r="AB163" s="53"/>
      <c r="AC163" s="53"/>
      <c r="AD163" s="53"/>
      <c r="AE163" s="53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53"/>
      <c r="AW163" s="43"/>
    </row>
    <row r="164" spans="2:51" hidden="1" x14ac:dyDescent="0.35">
      <c r="B164" s="39"/>
      <c r="C164" s="41"/>
      <c r="D164" s="41"/>
      <c r="E164" s="51">
        <f t="shared" si="5"/>
        <v>44075</v>
      </c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2"/>
      <c r="R164" s="53"/>
      <c r="S164" s="52"/>
      <c r="T164" s="52"/>
      <c r="U164" s="52">
        <v>1.38</v>
      </c>
      <c r="V164" s="53">
        <v>1.4</v>
      </c>
      <c r="W164" s="53">
        <v>1.5</v>
      </c>
      <c r="X164" s="53">
        <v>1.6</v>
      </c>
      <c r="Y164" s="53">
        <v>1.6</v>
      </c>
      <c r="Z164" s="53">
        <v>1.7</v>
      </c>
      <c r="AA164" s="53">
        <v>1.8</v>
      </c>
      <c r="AB164" s="53"/>
      <c r="AC164" s="53"/>
      <c r="AD164" s="53"/>
      <c r="AE164" s="53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53"/>
      <c r="AW164" s="43"/>
    </row>
    <row r="165" spans="2:51" hidden="1" x14ac:dyDescent="0.35">
      <c r="B165" s="39"/>
      <c r="C165" s="41"/>
      <c r="D165" s="41"/>
      <c r="E165" s="51">
        <f t="shared" si="5"/>
        <v>44105</v>
      </c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2"/>
      <c r="R165" s="53"/>
      <c r="S165" s="53"/>
      <c r="T165" s="52"/>
      <c r="U165" s="52"/>
      <c r="V165" s="53">
        <v>1.36</v>
      </c>
      <c r="W165" s="53">
        <v>1.5</v>
      </c>
      <c r="X165" s="53">
        <v>1.6</v>
      </c>
      <c r="Y165" s="53">
        <v>1.6</v>
      </c>
      <c r="Z165" s="53">
        <v>1.7</v>
      </c>
      <c r="AA165" s="53">
        <v>1.8</v>
      </c>
      <c r="AB165" s="53">
        <v>1.9</v>
      </c>
      <c r="AC165" s="53"/>
      <c r="AD165" s="53"/>
      <c r="AE165" s="53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53"/>
      <c r="AW165" s="43"/>
    </row>
    <row r="166" spans="2:51" hidden="1" x14ac:dyDescent="0.35">
      <c r="B166" s="39"/>
      <c r="C166" s="41"/>
      <c r="D166" s="41"/>
      <c r="E166" s="51">
        <f t="shared" si="5"/>
        <v>44136</v>
      </c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2"/>
      <c r="R166" s="53"/>
      <c r="S166" s="53"/>
      <c r="T166" s="52"/>
      <c r="U166" s="52"/>
      <c r="V166" s="52">
        <v>1.36</v>
      </c>
      <c r="W166" s="53">
        <v>1.5</v>
      </c>
      <c r="X166" s="53">
        <v>1.6</v>
      </c>
      <c r="Y166" s="53">
        <v>1.7</v>
      </c>
      <c r="Z166" s="53">
        <v>1.8</v>
      </c>
      <c r="AA166" s="53">
        <v>1.9</v>
      </c>
      <c r="AB166" s="53">
        <v>2</v>
      </c>
      <c r="AC166" s="53"/>
      <c r="AD166" s="53"/>
      <c r="AE166" s="53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53"/>
      <c r="AW166" s="43"/>
    </row>
    <row r="167" spans="2:51" hidden="1" x14ac:dyDescent="0.35">
      <c r="B167" s="39"/>
      <c r="C167" s="41"/>
      <c r="D167" s="41"/>
      <c r="E167" s="51">
        <f t="shared" si="5"/>
        <v>44166</v>
      </c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2"/>
      <c r="R167" s="53"/>
      <c r="S167" s="53"/>
      <c r="T167" s="52"/>
      <c r="U167" s="52"/>
      <c r="V167" s="52">
        <v>1.36</v>
      </c>
      <c r="W167" s="53">
        <v>1.6</v>
      </c>
      <c r="X167" s="53">
        <v>1.6</v>
      </c>
      <c r="Y167" s="53">
        <v>1.8</v>
      </c>
      <c r="Z167" s="53">
        <v>1.8</v>
      </c>
      <c r="AA167" s="53">
        <v>1.9</v>
      </c>
      <c r="AB167" s="53">
        <v>2</v>
      </c>
      <c r="AC167" s="53"/>
      <c r="AD167" s="53"/>
      <c r="AE167" s="53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53"/>
      <c r="AW167" s="43"/>
    </row>
    <row r="168" spans="2:51" hidden="1" x14ac:dyDescent="0.35">
      <c r="B168" s="39"/>
      <c r="C168" s="41"/>
      <c r="D168" s="41"/>
      <c r="E168" s="51">
        <f t="shared" si="5"/>
        <v>44197</v>
      </c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2"/>
      <c r="R168" s="53"/>
      <c r="S168" s="53"/>
      <c r="T168" s="52"/>
      <c r="U168" s="52"/>
      <c r="V168" s="53"/>
      <c r="W168" s="53">
        <v>1.6</v>
      </c>
      <c r="X168" s="53">
        <v>1.7</v>
      </c>
      <c r="Y168" s="53">
        <v>1.8</v>
      </c>
      <c r="Z168" s="53">
        <v>1.9</v>
      </c>
      <c r="AA168" s="53">
        <v>2</v>
      </c>
      <c r="AB168" s="53">
        <v>2.1</v>
      </c>
      <c r="AC168" s="53">
        <v>2.1</v>
      </c>
      <c r="AD168" s="53"/>
      <c r="AE168" s="53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53"/>
      <c r="AW168" s="43"/>
    </row>
    <row r="169" spans="2:51" hidden="1" x14ac:dyDescent="0.35">
      <c r="B169" s="39"/>
      <c r="C169" s="41"/>
      <c r="D169" s="41"/>
      <c r="E169" s="51">
        <f t="shared" si="5"/>
        <v>44228</v>
      </c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2"/>
      <c r="R169" s="53"/>
      <c r="S169" s="53"/>
      <c r="T169" s="52"/>
      <c r="U169" s="52"/>
      <c r="V169" s="53"/>
      <c r="W169" s="52">
        <v>1.62</v>
      </c>
      <c r="X169" s="53">
        <v>1.8</v>
      </c>
      <c r="Y169" s="53">
        <v>1.9</v>
      </c>
      <c r="Z169" s="53">
        <v>2</v>
      </c>
      <c r="AA169" s="53">
        <v>2.1</v>
      </c>
      <c r="AB169" s="53">
        <v>2.1</v>
      </c>
      <c r="AC169" s="53">
        <v>2.2000000000000002</v>
      </c>
      <c r="AD169" s="53"/>
      <c r="AE169" s="53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53"/>
      <c r="AW169" s="43"/>
    </row>
    <row r="170" spans="2:51" hidden="1" x14ac:dyDescent="0.35">
      <c r="B170" s="39"/>
      <c r="C170" s="41"/>
      <c r="D170" s="41"/>
      <c r="E170" s="51">
        <f t="shared" si="5"/>
        <v>44256</v>
      </c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2"/>
      <c r="R170" s="53"/>
      <c r="S170" s="53"/>
      <c r="T170" s="52"/>
      <c r="U170" s="52"/>
      <c r="V170" s="53"/>
      <c r="W170" s="53">
        <v>1.62</v>
      </c>
      <c r="X170" s="53">
        <v>2</v>
      </c>
      <c r="Y170" s="53">
        <v>2.1</v>
      </c>
      <c r="Z170" s="53">
        <v>2.2000000000000002</v>
      </c>
      <c r="AA170" s="53">
        <v>2.2999999999999998</v>
      </c>
      <c r="AB170" s="53">
        <v>2.4</v>
      </c>
      <c r="AC170" s="53">
        <v>2.4</v>
      </c>
      <c r="AD170" s="53"/>
      <c r="AE170" s="53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53"/>
      <c r="AW170" s="43"/>
    </row>
    <row r="171" spans="2:51" hidden="1" x14ac:dyDescent="0.35">
      <c r="B171" s="39"/>
      <c r="C171" s="41"/>
      <c r="D171" s="41"/>
      <c r="E171" s="51">
        <f t="shared" si="5"/>
        <v>44287</v>
      </c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2"/>
      <c r="R171" s="53"/>
      <c r="S171" s="53"/>
      <c r="T171" s="52"/>
      <c r="U171" s="52"/>
      <c r="V171" s="53"/>
      <c r="W171" s="53"/>
      <c r="X171" s="53">
        <v>2.08</v>
      </c>
      <c r="Y171" s="53">
        <v>2.4</v>
      </c>
      <c r="Z171" s="53">
        <v>2.5</v>
      </c>
      <c r="AA171" s="53">
        <v>2.5</v>
      </c>
      <c r="AB171" s="53">
        <v>2.6</v>
      </c>
      <c r="AC171" s="53">
        <v>2.7</v>
      </c>
      <c r="AD171" s="53">
        <v>2.7</v>
      </c>
      <c r="AE171" s="53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53"/>
      <c r="AW171" s="43"/>
      <c r="AY171" s="35"/>
    </row>
    <row r="172" spans="2:51" hidden="1" x14ac:dyDescent="0.35">
      <c r="B172" s="39"/>
      <c r="C172" s="41"/>
      <c r="D172" s="41"/>
      <c r="E172" s="51">
        <f t="shared" si="5"/>
        <v>44317</v>
      </c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2"/>
      <c r="R172" s="53"/>
      <c r="S172" s="53"/>
      <c r="T172" s="52"/>
      <c r="U172" s="52"/>
      <c r="V172" s="53"/>
      <c r="W172" s="53"/>
      <c r="X172" s="53">
        <v>2.0699999999999998</v>
      </c>
      <c r="Y172" s="53">
        <v>2.4</v>
      </c>
      <c r="Z172" s="53">
        <v>2.5</v>
      </c>
      <c r="AA172" s="53">
        <v>2.6</v>
      </c>
      <c r="AB172" s="53">
        <v>2.7</v>
      </c>
      <c r="AC172" s="53">
        <v>2.7</v>
      </c>
      <c r="AD172" s="53">
        <v>2.8</v>
      </c>
      <c r="AE172" s="53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53"/>
      <c r="AW172" s="43"/>
    </row>
    <row r="173" spans="2:51" hidden="1" x14ac:dyDescent="0.35">
      <c r="B173" s="39"/>
      <c r="C173" s="41"/>
      <c r="D173" s="41"/>
      <c r="E173" s="51">
        <f t="shared" si="5"/>
        <v>44348</v>
      </c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2"/>
      <c r="R173" s="53"/>
      <c r="S173" s="53"/>
      <c r="T173" s="52"/>
      <c r="U173" s="52"/>
      <c r="V173" s="53"/>
      <c r="W173" s="53"/>
      <c r="X173" s="53">
        <v>2.0699999999999998</v>
      </c>
      <c r="Y173" s="53">
        <v>2.4</v>
      </c>
      <c r="Z173" s="53">
        <v>2.5</v>
      </c>
      <c r="AA173" s="53">
        <v>2.6</v>
      </c>
      <c r="AB173" s="53">
        <v>2.6</v>
      </c>
      <c r="AC173" s="53">
        <v>2.7</v>
      </c>
      <c r="AD173" s="53">
        <v>2.8</v>
      </c>
      <c r="AE173" s="53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53"/>
      <c r="AW173" s="43"/>
    </row>
    <row r="174" spans="2:51" hidden="1" x14ac:dyDescent="0.35">
      <c r="B174" s="39"/>
      <c r="C174" s="41"/>
      <c r="D174" s="41"/>
      <c r="E174" s="51">
        <f t="shared" si="5"/>
        <v>44378</v>
      </c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2"/>
      <c r="R174" s="53"/>
      <c r="S174" s="53"/>
      <c r="T174" s="52"/>
      <c r="U174" s="52"/>
      <c r="V174" s="53"/>
      <c r="W174" s="53"/>
      <c r="X174" s="53"/>
      <c r="Y174" s="53">
        <v>2.2599999999999998</v>
      </c>
      <c r="Z174" s="53">
        <v>2.4</v>
      </c>
      <c r="AA174" s="53">
        <v>2.5</v>
      </c>
      <c r="AB174" s="53">
        <v>2.6</v>
      </c>
      <c r="AC174" s="53">
        <v>2.6</v>
      </c>
      <c r="AD174" s="53">
        <v>2.7</v>
      </c>
      <c r="AE174" s="53">
        <v>2.7</v>
      </c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53"/>
      <c r="AW174" s="43"/>
    </row>
    <row r="175" spans="2:51" hidden="1" x14ac:dyDescent="0.35">
      <c r="B175" s="39"/>
      <c r="C175" s="41"/>
      <c r="D175" s="41"/>
      <c r="E175" s="51">
        <f t="shared" si="5"/>
        <v>44409</v>
      </c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2"/>
      <c r="R175" s="53"/>
      <c r="S175" s="53"/>
      <c r="T175" s="52"/>
      <c r="U175" s="52"/>
      <c r="V175" s="53"/>
      <c r="W175" s="53"/>
      <c r="X175" s="53"/>
      <c r="Y175" s="53">
        <v>2.2599999999999998</v>
      </c>
      <c r="Z175" s="53">
        <v>2.1</v>
      </c>
      <c r="AA175" s="53">
        <v>2.2999999999999998</v>
      </c>
      <c r="AB175" s="53">
        <v>2.4</v>
      </c>
      <c r="AC175" s="53">
        <v>2.5</v>
      </c>
      <c r="AD175" s="53">
        <v>2.6</v>
      </c>
      <c r="AE175" s="53">
        <v>2.6</v>
      </c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53"/>
      <c r="AW175" s="43"/>
    </row>
    <row r="176" spans="2:51" hidden="1" x14ac:dyDescent="0.35">
      <c r="B176" s="39"/>
      <c r="C176" s="41"/>
      <c r="D176" s="41"/>
      <c r="E176" s="51">
        <f t="shared" si="5"/>
        <v>44440</v>
      </c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2"/>
      <c r="R176" s="53"/>
      <c r="S176" s="53"/>
      <c r="T176" s="52"/>
      <c r="U176" s="52"/>
      <c r="V176" s="53"/>
      <c r="W176" s="53"/>
      <c r="X176" s="53"/>
      <c r="Y176" s="53">
        <v>2.2599999999999998</v>
      </c>
      <c r="Z176" s="53">
        <v>2.1</v>
      </c>
      <c r="AA176" s="53">
        <v>2.2000000000000002</v>
      </c>
      <c r="AB176" s="53">
        <v>2.2999999999999998</v>
      </c>
      <c r="AC176" s="53">
        <v>2.5</v>
      </c>
      <c r="AD176" s="53">
        <v>2.5</v>
      </c>
      <c r="AE176" s="53">
        <v>2.6</v>
      </c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53"/>
      <c r="AW176" s="43"/>
    </row>
    <row r="177" spans="2:49" hidden="1" x14ac:dyDescent="0.35">
      <c r="B177" s="39"/>
      <c r="C177" s="41"/>
      <c r="D177" s="41"/>
      <c r="E177" s="51">
        <f t="shared" si="5"/>
        <v>44470</v>
      </c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2"/>
      <c r="R177" s="53"/>
      <c r="S177" s="53"/>
      <c r="T177" s="52"/>
      <c r="U177" s="52"/>
      <c r="V177" s="53"/>
      <c r="W177" s="53"/>
      <c r="X177" s="53"/>
      <c r="Y177" s="52"/>
      <c r="Z177" s="53">
        <v>1.92</v>
      </c>
      <c r="AA177" s="53">
        <v>2.2000000000000002</v>
      </c>
      <c r="AB177" s="53">
        <v>2.2999999999999998</v>
      </c>
      <c r="AC177" s="53">
        <v>2.4</v>
      </c>
      <c r="AD177" s="53">
        <v>2.5</v>
      </c>
      <c r="AE177" s="53">
        <v>2.6</v>
      </c>
      <c r="AF177" s="94">
        <v>2.7</v>
      </c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53"/>
      <c r="AW177" s="43"/>
    </row>
    <row r="178" spans="2:49" hidden="1" x14ac:dyDescent="0.35">
      <c r="B178" s="39"/>
      <c r="C178" s="41"/>
      <c r="D178" s="41"/>
      <c r="E178" s="51">
        <f t="shared" si="5"/>
        <v>44501</v>
      </c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2"/>
      <c r="R178" s="53"/>
      <c r="S178" s="53"/>
      <c r="T178" s="52"/>
      <c r="U178" s="52"/>
      <c r="V178" s="53"/>
      <c r="W178" s="53"/>
      <c r="X178" s="53"/>
      <c r="Y178" s="52"/>
      <c r="Z178" s="53">
        <v>1.93</v>
      </c>
      <c r="AA178" s="53">
        <v>2.2000000000000002</v>
      </c>
      <c r="AB178" s="53">
        <v>2.2999999999999998</v>
      </c>
      <c r="AC178" s="53">
        <v>2.4</v>
      </c>
      <c r="AD178" s="53">
        <v>2.5</v>
      </c>
      <c r="AE178" s="53">
        <v>2.6</v>
      </c>
      <c r="AF178" s="94">
        <v>2.7</v>
      </c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53"/>
      <c r="AW178" s="43"/>
    </row>
    <row r="179" spans="2:49" hidden="1" x14ac:dyDescent="0.35">
      <c r="B179" s="39"/>
      <c r="C179" s="41"/>
      <c r="D179" s="41"/>
      <c r="E179" s="51">
        <f t="shared" si="5"/>
        <v>44531</v>
      </c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2"/>
      <c r="R179" s="53"/>
      <c r="S179" s="53"/>
      <c r="T179" s="52"/>
      <c r="U179" s="52"/>
      <c r="V179" s="53"/>
      <c r="W179" s="53"/>
      <c r="X179" s="53"/>
      <c r="Y179" s="52"/>
      <c r="Z179" s="52">
        <v>1.93</v>
      </c>
      <c r="AA179" s="53">
        <v>2.1</v>
      </c>
      <c r="AB179" s="53">
        <v>2.2000000000000002</v>
      </c>
      <c r="AC179" s="53">
        <v>2.2999999999999998</v>
      </c>
      <c r="AD179" s="53">
        <v>2.5</v>
      </c>
      <c r="AE179" s="53">
        <v>2.6</v>
      </c>
      <c r="AF179" s="94">
        <v>2.7</v>
      </c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53"/>
      <c r="AW179" s="43"/>
    </row>
    <row r="180" spans="2:49" hidden="1" x14ac:dyDescent="0.35">
      <c r="B180" s="39"/>
      <c r="C180" s="41"/>
      <c r="D180" s="41"/>
      <c r="E180" s="51">
        <f t="shared" si="5"/>
        <v>44562</v>
      </c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2"/>
      <c r="R180" s="53"/>
      <c r="S180" s="53"/>
      <c r="T180" s="52"/>
      <c r="U180" s="52"/>
      <c r="V180" s="53"/>
      <c r="W180" s="53"/>
      <c r="X180" s="53"/>
      <c r="Y180" s="52"/>
      <c r="Z180" s="52"/>
      <c r="AA180" s="53">
        <v>1.95</v>
      </c>
      <c r="AB180" s="53">
        <v>2.1</v>
      </c>
      <c r="AC180" s="53">
        <v>2.2000000000000002</v>
      </c>
      <c r="AD180" s="53">
        <v>2.4</v>
      </c>
      <c r="AE180" s="53">
        <v>2.5</v>
      </c>
      <c r="AF180" s="94">
        <v>2.7</v>
      </c>
      <c r="AG180" s="94">
        <v>2.8</v>
      </c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53"/>
      <c r="AW180" s="43"/>
    </row>
    <row r="181" spans="2:49" hidden="1" x14ac:dyDescent="0.35">
      <c r="B181" s="39"/>
      <c r="C181" s="41"/>
      <c r="D181" s="41"/>
      <c r="E181" s="51">
        <f t="shared" si="5"/>
        <v>44593</v>
      </c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2"/>
      <c r="R181" s="53"/>
      <c r="S181" s="53"/>
      <c r="T181" s="52"/>
      <c r="U181" s="52"/>
      <c r="V181" s="53"/>
      <c r="W181" s="53"/>
      <c r="X181" s="53"/>
      <c r="Y181" s="52"/>
      <c r="Z181" s="52"/>
      <c r="AA181" s="53">
        <v>1.95</v>
      </c>
      <c r="AB181" s="53">
        <v>2.2000000000000002</v>
      </c>
      <c r="AC181" s="53">
        <v>2.2999999999999998</v>
      </c>
      <c r="AD181" s="53">
        <v>2.5</v>
      </c>
      <c r="AE181" s="53">
        <v>2.6</v>
      </c>
      <c r="AF181" s="94">
        <v>2.7</v>
      </c>
      <c r="AG181" s="94">
        <v>2.8</v>
      </c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53"/>
      <c r="AW181" s="43"/>
    </row>
    <row r="182" spans="2:49" hidden="1" x14ac:dyDescent="0.35">
      <c r="B182" s="39"/>
      <c r="C182" s="41"/>
      <c r="D182" s="41"/>
      <c r="E182" s="51">
        <f t="shared" si="5"/>
        <v>44621</v>
      </c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2"/>
      <c r="R182" s="53"/>
      <c r="S182" s="53"/>
      <c r="T182" s="52"/>
      <c r="U182" s="52"/>
      <c r="V182" s="53"/>
      <c r="W182" s="53"/>
      <c r="X182" s="53"/>
      <c r="Y182" s="52"/>
      <c r="Z182" s="52"/>
      <c r="AA182" s="52">
        <v>1.95</v>
      </c>
      <c r="AB182" s="53">
        <v>2.2000000000000002</v>
      </c>
      <c r="AC182" s="53">
        <v>2.5</v>
      </c>
      <c r="AD182" s="53">
        <v>2.6</v>
      </c>
      <c r="AE182" s="53">
        <v>2.7</v>
      </c>
      <c r="AF182" s="94">
        <v>2.9</v>
      </c>
      <c r="AG182" s="94">
        <v>3</v>
      </c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53"/>
      <c r="AW182" s="43"/>
    </row>
    <row r="183" spans="2:49" hidden="1" x14ac:dyDescent="0.35">
      <c r="B183" s="39"/>
      <c r="C183" s="41"/>
      <c r="D183" s="41"/>
      <c r="E183" s="51">
        <f t="shared" si="5"/>
        <v>44652</v>
      </c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2"/>
      <c r="R183" s="53"/>
      <c r="S183" s="53"/>
      <c r="T183" s="52"/>
      <c r="U183" s="52"/>
      <c r="V183" s="53"/>
      <c r="W183" s="53"/>
      <c r="X183" s="53"/>
      <c r="Y183" s="52"/>
      <c r="Z183" s="52"/>
      <c r="AA183" s="52"/>
      <c r="AB183" s="53">
        <v>2.25</v>
      </c>
      <c r="AC183" s="53">
        <v>2.6</v>
      </c>
      <c r="AD183" s="53">
        <v>2.8</v>
      </c>
      <c r="AE183" s="53">
        <v>3</v>
      </c>
      <c r="AF183" s="94">
        <v>3.2</v>
      </c>
      <c r="AG183" s="94">
        <v>3.3</v>
      </c>
      <c r="AH183" s="94">
        <v>3.3</v>
      </c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53"/>
      <c r="AW183" s="43"/>
    </row>
    <row r="184" spans="2:49" hidden="1" x14ac:dyDescent="0.35">
      <c r="B184" s="39"/>
      <c r="C184" s="41"/>
      <c r="D184" s="41"/>
      <c r="E184" s="51">
        <f t="shared" ref="E184:E200" si="6">EDATE(E183,1)</f>
        <v>44682</v>
      </c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2"/>
      <c r="R184" s="53"/>
      <c r="S184" s="53"/>
      <c r="T184" s="52"/>
      <c r="U184" s="52"/>
      <c r="V184" s="53"/>
      <c r="W184" s="53"/>
      <c r="X184" s="53"/>
      <c r="Y184" s="52"/>
      <c r="Z184" s="52"/>
      <c r="AA184" s="52"/>
      <c r="AB184" s="53">
        <v>2.25</v>
      </c>
      <c r="AC184" s="53">
        <v>2.9</v>
      </c>
      <c r="AD184" s="53">
        <v>3.1</v>
      </c>
      <c r="AE184" s="53">
        <v>3.2</v>
      </c>
      <c r="AF184" s="94">
        <v>3.4</v>
      </c>
      <c r="AG184" s="94">
        <v>3.5</v>
      </c>
      <c r="AH184" s="94">
        <v>3.5</v>
      </c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53"/>
      <c r="AW184" s="43"/>
    </row>
    <row r="185" spans="2:49" hidden="1" x14ac:dyDescent="0.35">
      <c r="B185" s="39"/>
      <c r="C185" s="41"/>
      <c r="D185" s="41"/>
      <c r="E185" s="51">
        <f t="shared" si="6"/>
        <v>44713</v>
      </c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2"/>
      <c r="R185" s="53"/>
      <c r="S185" s="53"/>
      <c r="T185" s="52"/>
      <c r="U185" s="52"/>
      <c r="V185" s="53"/>
      <c r="W185" s="53"/>
      <c r="X185" s="53"/>
      <c r="Y185" s="52"/>
      <c r="Z185" s="52"/>
      <c r="AA185" s="52"/>
      <c r="AB185" s="52">
        <v>2.25</v>
      </c>
      <c r="AC185" s="53">
        <v>3</v>
      </c>
      <c r="AD185" s="53">
        <v>3.3</v>
      </c>
      <c r="AE185" s="53">
        <v>3.4</v>
      </c>
      <c r="AF185" s="94">
        <v>3.5</v>
      </c>
      <c r="AG185" s="94">
        <v>3.6</v>
      </c>
      <c r="AH185" s="94">
        <v>3.6</v>
      </c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53"/>
      <c r="AW185" s="43"/>
    </row>
    <row r="186" spans="2:49" hidden="1" x14ac:dyDescent="0.35">
      <c r="B186" s="39"/>
      <c r="C186" s="41"/>
      <c r="D186" s="41"/>
      <c r="E186" s="51">
        <f t="shared" si="6"/>
        <v>44743</v>
      </c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2"/>
      <c r="R186" s="53"/>
      <c r="S186" s="53"/>
      <c r="T186" s="52"/>
      <c r="U186" s="52"/>
      <c r="V186" s="53"/>
      <c r="W186" s="53"/>
      <c r="X186" s="53"/>
      <c r="Y186" s="52"/>
      <c r="Z186" s="52"/>
      <c r="AA186" s="52"/>
      <c r="AB186" s="52"/>
      <c r="AC186" s="53">
        <v>3.04</v>
      </c>
      <c r="AD186" s="53">
        <v>3.5</v>
      </c>
      <c r="AE186" s="53">
        <v>3.6</v>
      </c>
      <c r="AF186" s="94">
        <v>3.7</v>
      </c>
      <c r="AG186" s="94">
        <v>3.8</v>
      </c>
      <c r="AH186" s="94">
        <v>3.8</v>
      </c>
      <c r="AI186" s="94">
        <v>3.8</v>
      </c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53"/>
      <c r="AW186" s="43"/>
    </row>
    <row r="187" spans="2:49" hidden="1" x14ac:dyDescent="0.35">
      <c r="B187" s="39"/>
      <c r="C187" s="41"/>
      <c r="D187" s="41"/>
      <c r="E187" s="51">
        <f t="shared" si="6"/>
        <v>44774</v>
      </c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2"/>
      <c r="R187" s="53"/>
      <c r="S187" s="53"/>
      <c r="T187" s="52"/>
      <c r="U187" s="52"/>
      <c r="V187" s="53"/>
      <c r="W187" s="53"/>
      <c r="X187" s="53"/>
      <c r="Y187" s="52"/>
      <c r="Z187" s="52"/>
      <c r="AA187" s="52"/>
      <c r="AB187" s="52"/>
      <c r="AC187" s="53">
        <v>3.04</v>
      </c>
      <c r="AD187" s="53">
        <v>3.2</v>
      </c>
      <c r="AE187" s="53">
        <v>3.4</v>
      </c>
      <c r="AF187" s="94">
        <v>3.5</v>
      </c>
      <c r="AG187" s="94">
        <v>3.5</v>
      </c>
      <c r="AH187" s="94">
        <v>3.5</v>
      </c>
      <c r="AI187" s="94">
        <v>3.5</v>
      </c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53"/>
      <c r="AW187" s="43"/>
    </row>
    <row r="188" spans="2:49" hidden="1" x14ac:dyDescent="0.35">
      <c r="B188" s="39"/>
      <c r="C188" s="41"/>
      <c r="D188" s="41"/>
      <c r="E188" s="51">
        <f t="shared" si="6"/>
        <v>44805</v>
      </c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2"/>
      <c r="R188" s="53"/>
      <c r="S188" s="53"/>
      <c r="T188" s="52"/>
      <c r="U188" s="52"/>
      <c r="V188" s="53"/>
      <c r="W188" s="53"/>
      <c r="X188" s="53"/>
      <c r="Y188" s="52"/>
      <c r="Z188" s="52"/>
      <c r="AA188" s="52"/>
      <c r="AB188" s="52"/>
      <c r="AC188" s="52">
        <v>3.04</v>
      </c>
      <c r="AD188" s="53">
        <v>3.1</v>
      </c>
      <c r="AE188" s="53">
        <v>3.4</v>
      </c>
      <c r="AF188" s="94">
        <v>3.5</v>
      </c>
      <c r="AG188" s="94">
        <v>3.6</v>
      </c>
      <c r="AH188" s="94">
        <v>3.6</v>
      </c>
      <c r="AI188" s="94">
        <v>3.6</v>
      </c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53"/>
      <c r="AW188" s="43"/>
    </row>
    <row r="189" spans="2:49" hidden="1" x14ac:dyDescent="0.35">
      <c r="B189" s="39"/>
      <c r="C189" s="41"/>
      <c r="D189" s="41"/>
      <c r="E189" s="51">
        <f t="shared" si="6"/>
        <v>44835</v>
      </c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2"/>
      <c r="R189" s="53"/>
      <c r="S189" s="53"/>
      <c r="T189" s="52"/>
      <c r="U189" s="52"/>
      <c r="V189" s="53"/>
      <c r="W189" s="53"/>
      <c r="X189" s="53"/>
      <c r="Y189" s="52"/>
      <c r="Z189" s="52"/>
      <c r="AA189" s="52"/>
      <c r="AB189" s="52"/>
      <c r="AC189" s="52"/>
      <c r="AD189" s="53">
        <v>3.23</v>
      </c>
      <c r="AE189" s="53">
        <v>3.8</v>
      </c>
      <c r="AF189" s="94">
        <v>3.9</v>
      </c>
      <c r="AG189" s="94">
        <v>4</v>
      </c>
      <c r="AH189" s="94">
        <v>3.9</v>
      </c>
      <c r="AI189" s="94">
        <v>3.8</v>
      </c>
      <c r="AJ189" s="94">
        <v>3.8</v>
      </c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53"/>
      <c r="AW189" s="43"/>
    </row>
    <row r="190" spans="2:49" hidden="1" x14ac:dyDescent="0.35">
      <c r="B190" s="39"/>
      <c r="C190" s="41"/>
      <c r="D190" s="41"/>
      <c r="E190" s="51">
        <f t="shared" si="6"/>
        <v>44866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2"/>
      <c r="R190" s="53"/>
      <c r="S190" s="53"/>
      <c r="T190" s="52"/>
      <c r="U190" s="52"/>
      <c r="V190" s="53"/>
      <c r="W190" s="53"/>
      <c r="X190" s="53"/>
      <c r="Y190" s="52"/>
      <c r="Z190" s="52"/>
      <c r="AA190" s="52"/>
      <c r="AB190" s="52"/>
      <c r="AC190" s="52"/>
      <c r="AD190" s="53">
        <v>3.26</v>
      </c>
      <c r="AE190" s="53">
        <v>4</v>
      </c>
      <c r="AF190" s="94">
        <v>4.0999999999999996</v>
      </c>
      <c r="AG190" s="94">
        <v>4.0999999999999996</v>
      </c>
      <c r="AH190" s="94">
        <v>4</v>
      </c>
      <c r="AI190" s="94">
        <v>3.9</v>
      </c>
      <c r="AJ190" s="94">
        <v>3.9</v>
      </c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53"/>
      <c r="AW190" s="43"/>
    </row>
    <row r="191" spans="2:49" hidden="1" x14ac:dyDescent="0.35">
      <c r="B191" s="39"/>
      <c r="C191" s="41"/>
      <c r="D191" s="41"/>
      <c r="E191" s="51">
        <f t="shared" si="6"/>
        <v>44896</v>
      </c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2"/>
      <c r="R191" s="53"/>
      <c r="S191" s="53"/>
      <c r="T191" s="52"/>
      <c r="U191" s="52"/>
      <c r="V191" s="53"/>
      <c r="W191" s="53"/>
      <c r="X191" s="53"/>
      <c r="Y191" s="52"/>
      <c r="Z191" s="52"/>
      <c r="AA191" s="52"/>
      <c r="AB191" s="52"/>
      <c r="AC191" s="52"/>
      <c r="AD191" s="52">
        <v>3.26</v>
      </c>
      <c r="AE191" s="53">
        <v>4</v>
      </c>
      <c r="AF191" s="94">
        <v>4.2</v>
      </c>
      <c r="AG191" s="94">
        <v>4.2</v>
      </c>
      <c r="AH191" s="94">
        <v>4.0999999999999996</v>
      </c>
      <c r="AI191" s="94">
        <v>3.9</v>
      </c>
      <c r="AJ191" s="94">
        <v>3.9</v>
      </c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53"/>
      <c r="AW191" s="43"/>
    </row>
    <row r="192" spans="2:49" hidden="1" x14ac:dyDescent="0.35">
      <c r="B192" s="39"/>
      <c r="C192" s="41"/>
      <c r="D192" s="41"/>
      <c r="E192" s="51">
        <f t="shared" si="6"/>
        <v>44927</v>
      </c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2"/>
      <c r="R192" s="53"/>
      <c r="S192" s="53"/>
      <c r="T192" s="52"/>
      <c r="U192" s="52"/>
      <c r="V192" s="53"/>
      <c r="W192" s="53"/>
      <c r="X192" s="53"/>
      <c r="Y192" s="52"/>
      <c r="Z192" s="52"/>
      <c r="AA192" s="52"/>
      <c r="AB192" s="52"/>
      <c r="AC192" s="52"/>
      <c r="AD192" s="52"/>
      <c r="AE192" s="53">
        <v>3.89</v>
      </c>
      <c r="AF192" s="94">
        <v>4</v>
      </c>
      <c r="AG192" s="94">
        <v>4</v>
      </c>
      <c r="AH192" s="94">
        <v>3.9</v>
      </c>
      <c r="AI192" s="94">
        <v>3.9</v>
      </c>
      <c r="AJ192" s="94">
        <v>3.8</v>
      </c>
      <c r="AK192" s="94">
        <v>3.8</v>
      </c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53"/>
      <c r="AW192" s="43"/>
    </row>
    <row r="193" spans="2:49" hidden="1" x14ac:dyDescent="0.35">
      <c r="B193" s="39"/>
      <c r="C193" s="41"/>
      <c r="D193" s="41"/>
      <c r="E193" s="51">
        <f t="shared" si="6"/>
        <v>44958</v>
      </c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2"/>
      <c r="R193" s="53"/>
      <c r="S193" s="53"/>
      <c r="T193" s="52"/>
      <c r="U193" s="52"/>
      <c r="V193" s="53"/>
      <c r="W193" s="53"/>
      <c r="X193" s="53"/>
      <c r="Y193" s="52"/>
      <c r="Z193" s="52"/>
      <c r="AA193" s="52"/>
      <c r="AB193" s="52"/>
      <c r="AC193" s="52"/>
      <c r="AD193" s="52"/>
      <c r="AE193" s="53">
        <v>3.9</v>
      </c>
      <c r="AF193" s="94">
        <v>3.8</v>
      </c>
      <c r="AG193" s="94">
        <v>3.9</v>
      </c>
      <c r="AH193" s="94">
        <v>3.9</v>
      </c>
      <c r="AI193" s="94">
        <v>3.8</v>
      </c>
      <c r="AJ193" s="94">
        <v>3.8</v>
      </c>
      <c r="AK193" s="94">
        <v>3.7</v>
      </c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53"/>
      <c r="AW193" s="43"/>
    </row>
    <row r="194" spans="2:49" hidden="1" x14ac:dyDescent="0.35">
      <c r="B194" s="39"/>
      <c r="C194" s="41"/>
      <c r="D194" s="41"/>
      <c r="E194" s="51">
        <f t="shared" si="6"/>
        <v>44986</v>
      </c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2"/>
      <c r="R194" s="53"/>
      <c r="S194" s="53"/>
      <c r="T194" s="52"/>
      <c r="U194" s="52"/>
      <c r="V194" s="53"/>
      <c r="W194" s="53"/>
      <c r="X194" s="53"/>
      <c r="Y194" s="52"/>
      <c r="Z194" s="52"/>
      <c r="AA194" s="52"/>
      <c r="AB194" s="52"/>
      <c r="AC194" s="52"/>
      <c r="AD194" s="52"/>
      <c r="AE194" s="52">
        <v>3.9</v>
      </c>
      <c r="AF194" s="94">
        <v>3.9</v>
      </c>
      <c r="AG194" s="94">
        <v>4</v>
      </c>
      <c r="AH194" s="94">
        <v>3.9</v>
      </c>
      <c r="AI194" s="94">
        <v>3.9</v>
      </c>
      <c r="AJ194" s="94">
        <v>3.8</v>
      </c>
      <c r="AK194" s="94">
        <v>3.8</v>
      </c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53"/>
      <c r="AW194" s="43"/>
    </row>
    <row r="195" spans="2:49" hidden="1" x14ac:dyDescent="0.35">
      <c r="B195" s="39"/>
      <c r="C195" s="41"/>
      <c r="D195" s="41"/>
      <c r="E195" s="51">
        <f t="shared" si="6"/>
        <v>45017</v>
      </c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2"/>
      <c r="R195" s="53"/>
      <c r="S195" s="53"/>
      <c r="T195" s="52"/>
      <c r="U195" s="52"/>
      <c r="V195" s="53"/>
      <c r="W195" s="53"/>
      <c r="X195" s="53"/>
      <c r="Y195" s="52"/>
      <c r="Z195" s="52"/>
      <c r="AA195" s="52"/>
      <c r="AB195" s="52"/>
      <c r="AC195" s="52"/>
      <c r="AD195" s="52"/>
      <c r="AE195" s="53"/>
      <c r="AF195" s="94">
        <v>3.75</v>
      </c>
      <c r="AG195" s="94">
        <v>3.9</v>
      </c>
      <c r="AH195" s="94">
        <v>3.8</v>
      </c>
      <c r="AI195" s="94">
        <v>3.8</v>
      </c>
      <c r="AJ195" s="94">
        <v>3.8</v>
      </c>
      <c r="AK195" s="94">
        <v>3.8</v>
      </c>
      <c r="AL195" s="94">
        <v>3.7</v>
      </c>
      <c r="AM195" s="94"/>
      <c r="AN195" s="94"/>
      <c r="AO195" s="94"/>
      <c r="AP195" s="94"/>
      <c r="AQ195" s="94"/>
      <c r="AR195" s="94"/>
      <c r="AS195" s="94"/>
      <c r="AT195" s="94"/>
      <c r="AU195" s="94"/>
      <c r="AV195" s="53"/>
      <c r="AW195" s="43"/>
    </row>
    <row r="196" spans="2:49" hidden="1" x14ac:dyDescent="0.35">
      <c r="B196" s="39"/>
      <c r="C196" s="41"/>
      <c r="D196" s="41"/>
      <c r="E196" s="51">
        <f t="shared" si="6"/>
        <v>45047</v>
      </c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2"/>
      <c r="R196" s="53"/>
      <c r="S196" s="53"/>
      <c r="T196" s="52"/>
      <c r="U196" s="52"/>
      <c r="V196" s="53"/>
      <c r="W196" s="53"/>
      <c r="X196" s="53"/>
      <c r="Y196" s="52"/>
      <c r="Z196" s="52"/>
      <c r="AA196" s="52"/>
      <c r="AB196" s="52"/>
      <c r="AC196" s="52"/>
      <c r="AD196" s="52"/>
      <c r="AE196" s="53"/>
      <c r="AF196" s="94">
        <v>3.74</v>
      </c>
      <c r="AG196" s="94">
        <v>3.8</v>
      </c>
      <c r="AH196" s="94">
        <v>3.8</v>
      </c>
      <c r="AI196" s="94">
        <v>3.8</v>
      </c>
      <c r="AJ196" s="94">
        <v>3.8</v>
      </c>
      <c r="AK196" s="94">
        <v>3.7</v>
      </c>
      <c r="AL196" s="94">
        <v>3.7</v>
      </c>
      <c r="AM196" s="94"/>
      <c r="AN196" s="94"/>
      <c r="AO196" s="94"/>
      <c r="AP196" s="94"/>
      <c r="AQ196" s="94"/>
      <c r="AR196" s="94"/>
      <c r="AS196" s="94"/>
      <c r="AT196" s="94"/>
      <c r="AU196" s="94"/>
      <c r="AV196" s="53"/>
      <c r="AW196" s="43"/>
    </row>
    <row r="197" spans="2:49" hidden="1" x14ac:dyDescent="0.35">
      <c r="B197" s="39"/>
      <c r="C197" s="41"/>
      <c r="D197" s="41"/>
      <c r="E197" s="51">
        <f t="shared" si="6"/>
        <v>45078</v>
      </c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2"/>
      <c r="R197" s="53"/>
      <c r="S197" s="53"/>
      <c r="T197" s="52"/>
      <c r="U197" s="52"/>
      <c r="V197" s="53"/>
      <c r="W197" s="53"/>
      <c r="X197" s="53"/>
      <c r="Y197" s="52"/>
      <c r="Z197" s="52"/>
      <c r="AA197" s="52"/>
      <c r="AB197" s="52"/>
      <c r="AC197" s="52"/>
      <c r="AD197" s="52"/>
      <c r="AE197" s="53"/>
      <c r="AF197" s="96">
        <v>3.74</v>
      </c>
      <c r="AG197" s="94">
        <v>3.8</v>
      </c>
      <c r="AH197" s="94">
        <v>3.8</v>
      </c>
      <c r="AI197" s="94">
        <v>3.8</v>
      </c>
      <c r="AJ197" s="94">
        <v>3.8</v>
      </c>
      <c r="AK197" s="94">
        <v>3.8</v>
      </c>
      <c r="AL197" s="94">
        <v>3.7</v>
      </c>
      <c r="AM197" s="94"/>
      <c r="AN197" s="94"/>
      <c r="AO197" s="94"/>
      <c r="AP197" s="94"/>
      <c r="AQ197" s="94"/>
      <c r="AR197" s="94"/>
      <c r="AS197" s="94"/>
      <c r="AT197" s="94"/>
      <c r="AU197" s="94"/>
      <c r="AV197" s="53"/>
      <c r="AW197" s="43"/>
    </row>
    <row r="198" spans="2:49" hidden="1" x14ac:dyDescent="0.35">
      <c r="B198" s="39"/>
      <c r="C198" s="41"/>
      <c r="D198" s="41"/>
      <c r="E198" s="51">
        <f t="shared" si="6"/>
        <v>45108</v>
      </c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2"/>
      <c r="R198" s="53"/>
      <c r="S198" s="53"/>
      <c r="T198" s="52"/>
      <c r="U198" s="52"/>
      <c r="V198" s="53"/>
      <c r="W198" s="53"/>
      <c r="X198" s="53"/>
      <c r="Y198" s="52"/>
      <c r="Z198" s="52"/>
      <c r="AA198" s="52"/>
      <c r="AB198" s="52"/>
      <c r="AC198" s="52"/>
      <c r="AD198" s="52"/>
      <c r="AE198" s="53"/>
      <c r="AF198" s="94"/>
      <c r="AG198" s="94">
        <v>3.8</v>
      </c>
      <c r="AH198" s="94">
        <v>3.9</v>
      </c>
      <c r="AI198" s="94">
        <v>3.9</v>
      </c>
      <c r="AJ198" s="94">
        <v>3.9</v>
      </c>
      <c r="AK198" s="94">
        <v>3.8</v>
      </c>
      <c r="AL198" s="94">
        <v>3.8</v>
      </c>
      <c r="AM198" s="94">
        <v>3.8</v>
      </c>
      <c r="AN198" s="94"/>
      <c r="AO198" s="94"/>
      <c r="AP198" s="94"/>
      <c r="AQ198" s="94"/>
      <c r="AR198" s="94"/>
      <c r="AS198" s="94"/>
      <c r="AT198" s="94"/>
      <c r="AU198" s="94"/>
      <c r="AV198" s="53"/>
      <c r="AW198" s="43"/>
    </row>
    <row r="199" spans="2:49" hidden="1" x14ac:dyDescent="0.35">
      <c r="B199" s="39"/>
      <c r="C199" s="41"/>
      <c r="D199" s="41"/>
      <c r="E199" s="51">
        <f t="shared" si="6"/>
        <v>45139</v>
      </c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2"/>
      <c r="R199" s="53"/>
      <c r="S199" s="53"/>
      <c r="T199" s="52"/>
      <c r="U199" s="52"/>
      <c r="V199" s="53"/>
      <c r="W199" s="53"/>
      <c r="X199" s="53"/>
      <c r="Y199" s="52"/>
      <c r="Z199" s="52"/>
      <c r="AA199" s="52"/>
      <c r="AB199" s="52"/>
      <c r="AC199" s="52"/>
      <c r="AD199" s="52"/>
      <c r="AE199" s="53"/>
      <c r="AF199" s="94"/>
      <c r="AG199" s="94">
        <v>3.8</v>
      </c>
      <c r="AH199" s="94">
        <v>4</v>
      </c>
      <c r="AI199" s="94">
        <v>3.9</v>
      </c>
      <c r="AJ199" s="94">
        <v>4</v>
      </c>
      <c r="AK199" s="94">
        <v>3.9</v>
      </c>
      <c r="AL199" s="94">
        <v>3.9</v>
      </c>
      <c r="AM199" s="94">
        <v>3.8</v>
      </c>
      <c r="AN199" s="94"/>
      <c r="AO199" s="94"/>
      <c r="AP199" s="94"/>
      <c r="AQ199" s="94"/>
      <c r="AR199" s="94"/>
      <c r="AS199" s="94"/>
      <c r="AT199" s="94"/>
      <c r="AU199" s="94"/>
      <c r="AV199" s="53"/>
      <c r="AW199" s="43"/>
    </row>
    <row r="200" spans="2:49" hidden="1" x14ac:dyDescent="0.35">
      <c r="B200" s="39"/>
      <c r="C200" s="41"/>
      <c r="D200" s="41"/>
      <c r="E200" s="51">
        <f t="shared" si="6"/>
        <v>45170</v>
      </c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2"/>
      <c r="R200" s="53"/>
      <c r="S200" s="53"/>
      <c r="T200" s="52"/>
      <c r="U200" s="52"/>
      <c r="V200" s="53"/>
      <c r="W200" s="53"/>
      <c r="X200" s="53"/>
      <c r="Y200" s="52"/>
      <c r="Z200" s="52"/>
      <c r="AA200" s="52"/>
      <c r="AB200" s="52"/>
      <c r="AC200" s="52"/>
      <c r="AD200" s="52"/>
      <c r="AE200" s="53"/>
      <c r="AF200" s="94"/>
      <c r="AG200" s="96">
        <v>3.8</v>
      </c>
      <c r="AH200" s="94">
        <v>4.0999999999999996</v>
      </c>
      <c r="AI200" s="94">
        <v>4.2</v>
      </c>
      <c r="AJ200" s="94">
        <v>4.0999999999999996</v>
      </c>
      <c r="AK200" s="94">
        <v>4</v>
      </c>
      <c r="AL200" s="94">
        <v>4</v>
      </c>
      <c r="AM200" s="94">
        <v>3.9</v>
      </c>
      <c r="AN200" s="94"/>
      <c r="AO200" s="94"/>
      <c r="AP200" s="94"/>
      <c r="AQ200" s="94"/>
      <c r="AR200" s="94"/>
      <c r="AS200" s="94"/>
      <c r="AT200" s="94"/>
      <c r="AU200" s="94"/>
      <c r="AV200" s="53"/>
      <c r="AW200" s="43"/>
    </row>
    <row r="201" spans="2:49" hidden="1" x14ac:dyDescent="0.35">
      <c r="B201" s="39"/>
      <c r="C201" s="41"/>
      <c r="D201" s="41"/>
      <c r="E201" s="51">
        <f>EDATE(E200,1)</f>
        <v>45200</v>
      </c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2"/>
      <c r="R201" s="53"/>
      <c r="S201" s="53"/>
      <c r="T201" s="52"/>
      <c r="U201" s="52"/>
      <c r="V201" s="53"/>
      <c r="W201" s="53"/>
      <c r="X201" s="53"/>
      <c r="Y201" s="53"/>
      <c r="Z201" s="53"/>
      <c r="AA201" s="52"/>
      <c r="AB201" s="52"/>
      <c r="AC201" s="52"/>
      <c r="AD201" s="52"/>
      <c r="AE201" s="53"/>
      <c r="AF201" s="94"/>
      <c r="AG201" s="94"/>
      <c r="AH201" s="94">
        <v>4.22</v>
      </c>
      <c r="AI201" s="94">
        <v>4.4000000000000004</v>
      </c>
      <c r="AJ201" s="94">
        <v>4.3</v>
      </c>
      <c r="AK201" s="94">
        <v>4.2</v>
      </c>
      <c r="AL201" s="94">
        <v>4.2</v>
      </c>
      <c r="AM201" s="94">
        <v>4.0999999999999996</v>
      </c>
      <c r="AN201" s="94">
        <v>4</v>
      </c>
      <c r="AO201" s="94"/>
      <c r="AP201" s="94"/>
      <c r="AQ201" s="94"/>
      <c r="AR201" s="94"/>
      <c r="AS201" s="94"/>
      <c r="AT201" s="94"/>
      <c r="AU201" s="94"/>
      <c r="AV201" s="53"/>
      <c r="AW201" s="43"/>
    </row>
    <row r="202" spans="2:49" hidden="1" x14ac:dyDescent="0.35">
      <c r="B202" s="39"/>
      <c r="C202" s="41"/>
      <c r="D202" s="41"/>
      <c r="E202" s="51">
        <f t="shared" ref="E202:E210" si="7">EDATE(E201,1)</f>
        <v>45231</v>
      </c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2"/>
      <c r="R202" s="53"/>
      <c r="S202" s="53"/>
      <c r="T202" s="52"/>
      <c r="U202" s="52"/>
      <c r="V202" s="53"/>
      <c r="W202" s="53"/>
      <c r="X202" s="53"/>
      <c r="Y202" s="53"/>
      <c r="Z202" s="53"/>
      <c r="AA202" s="52"/>
      <c r="AB202" s="52"/>
      <c r="AC202" s="52"/>
      <c r="AD202" s="52"/>
      <c r="AE202" s="53"/>
      <c r="AF202" s="94"/>
      <c r="AG202" s="94"/>
      <c r="AH202" s="94">
        <v>4.24</v>
      </c>
      <c r="AI202" s="94">
        <v>4.8</v>
      </c>
      <c r="AJ202" s="94">
        <v>4.7</v>
      </c>
      <c r="AK202" s="94">
        <v>4.5</v>
      </c>
      <c r="AL202" s="94">
        <v>4.5</v>
      </c>
      <c r="AM202" s="94">
        <v>4.3</v>
      </c>
      <c r="AN202" s="94">
        <v>4.2</v>
      </c>
      <c r="AO202" s="94"/>
      <c r="AP202" s="94"/>
      <c r="AQ202" s="94"/>
      <c r="AR202" s="94"/>
      <c r="AS202" s="94"/>
      <c r="AT202" s="94"/>
      <c r="AU202" s="94"/>
      <c r="AV202" s="53"/>
      <c r="AW202" s="43"/>
    </row>
    <row r="203" spans="2:49" hidden="1" x14ac:dyDescent="0.35">
      <c r="B203" s="39"/>
      <c r="C203" s="41"/>
      <c r="D203" s="41"/>
      <c r="E203" s="51">
        <f t="shared" si="7"/>
        <v>45261</v>
      </c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2"/>
      <c r="R203" s="53"/>
      <c r="S203" s="53"/>
      <c r="T203" s="52"/>
      <c r="U203" s="52"/>
      <c r="V203" s="53"/>
      <c r="W203" s="53"/>
      <c r="X203" s="53"/>
      <c r="Y203" s="53"/>
      <c r="Z203" s="53"/>
      <c r="AA203" s="52"/>
      <c r="AB203" s="52"/>
      <c r="AC203" s="52"/>
      <c r="AD203" s="52"/>
      <c r="AE203" s="53"/>
      <c r="AF203" s="94"/>
      <c r="AG203" s="94"/>
      <c r="AH203" s="96">
        <v>4.24</v>
      </c>
      <c r="AI203" s="94">
        <v>4.8</v>
      </c>
      <c r="AJ203" s="94">
        <v>4.7</v>
      </c>
      <c r="AK203" s="94">
        <v>4.5</v>
      </c>
      <c r="AL203" s="94">
        <v>4.5</v>
      </c>
      <c r="AM203" s="94">
        <v>4.4000000000000004</v>
      </c>
      <c r="AN203" s="94">
        <v>4.3</v>
      </c>
      <c r="AO203" s="94"/>
      <c r="AP203" s="94"/>
      <c r="AQ203" s="94"/>
      <c r="AR203" s="94"/>
      <c r="AS203" s="94"/>
      <c r="AT203" s="94"/>
      <c r="AU203" s="94"/>
      <c r="AV203" s="53"/>
      <c r="AW203" s="43"/>
    </row>
    <row r="204" spans="2:49" hidden="1" x14ac:dyDescent="0.35">
      <c r="B204" s="39"/>
      <c r="C204" s="41"/>
      <c r="D204" s="41"/>
      <c r="E204" s="51">
        <f t="shared" si="7"/>
        <v>45292</v>
      </c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2"/>
      <c r="R204" s="53"/>
      <c r="S204" s="53"/>
      <c r="T204" s="52"/>
      <c r="U204" s="52"/>
      <c r="V204" s="53"/>
      <c r="W204" s="53"/>
      <c r="X204" s="53"/>
      <c r="Y204" s="53"/>
      <c r="Z204" s="53"/>
      <c r="AA204" s="52"/>
      <c r="AB204" s="52"/>
      <c r="AC204" s="52"/>
      <c r="AD204" s="52"/>
      <c r="AE204" s="53"/>
      <c r="AF204" s="94"/>
      <c r="AG204" s="94"/>
      <c r="AH204" s="94"/>
      <c r="AI204" s="94">
        <v>4.63</v>
      </c>
      <c r="AJ204" s="94">
        <v>4.3</v>
      </c>
      <c r="AK204" s="94">
        <v>4.3</v>
      </c>
      <c r="AL204" s="94">
        <v>4.2</v>
      </c>
      <c r="AM204" s="94">
        <v>4.0999999999999996</v>
      </c>
      <c r="AN204" s="94">
        <v>4</v>
      </c>
      <c r="AO204" s="94">
        <v>4</v>
      </c>
      <c r="AP204" s="94"/>
      <c r="AQ204" s="94"/>
      <c r="AR204" s="94"/>
      <c r="AS204" s="94"/>
      <c r="AT204" s="94"/>
      <c r="AU204" s="94"/>
      <c r="AV204" s="53"/>
      <c r="AW204" s="43"/>
    </row>
    <row r="205" spans="2:49" hidden="1" x14ac:dyDescent="0.35">
      <c r="B205" s="39"/>
      <c r="C205" s="41"/>
      <c r="D205" s="41"/>
      <c r="E205" s="51">
        <f t="shared" si="7"/>
        <v>45323</v>
      </c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2"/>
      <c r="R205" s="53"/>
      <c r="S205" s="53"/>
      <c r="T205" s="52"/>
      <c r="U205" s="52"/>
      <c r="V205" s="53"/>
      <c r="W205" s="53"/>
      <c r="X205" s="53"/>
      <c r="Y205" s="53"/>
      <c r="Z205" s="53"/>
      <c r="AA205" s="52"/>
      <c r="AB205" s="52"/>
      <c r="AC205" s="52"/>
      <c r="AD205" s="52"/>
      <c r="AE205" s="53"/>
      <c r="AF205" s="94"/>
      <c r="AG205" s="94"/>
      <c r="AH205" s="94"/>
      <c r="AI205" s="94">
        <v>4.58</v>
      </c>
      <c r="AJ205" s="94">
        <v>4.3</v>
      </c>
      <c r="AK205" s="94">
        <v>4.2</v>
      </c>
      <c r="AL205" s="94">
        <v>4.2</v>
      </c>
      <c r="AM205" s="94">
        <v>4.0999999999999996</v>
      </c>
      <c r="AN205" s="94">
        <v>4</v>
      </c>
      <c r="AO205" s="94">
        <v>4</v>
      </c>
      <c r="AP205" s="94"/>
      <c r="AQ205" s="94"/>
      <c r="AR205" s="94"/>
      <c r="AS205" s="94"/>
      <c r="AT205" s="94"/>
      <c r="AU205" s="94"/>
      <c r="AV205" s="53"/>
      <c r="AW205" s="43"/>
    </row>
    <row r="206" spans="2:49" hidden="1" x14ac:dyDescent="0.35">
      <c r="B206" s="39"/>
      <c r="C206" s="41"/>
      <c r="D206" s="41"/>
      <c r="E206" s="51">
        <f t="shared" si="7"/>
        <v>45352</v>
      </c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2"/>
      <c r="R206" s="53"/>
      <c r="S206" s="53"/>
      <c r="T206" s="52"/>
      <c r="U206" s="52"/>
      <c r="V206" s="53"/>
      <c r="W206" s="53"/>
      <c r="X206" s="53"/>
      <c r="Y206" s="53"/>
      <c r="Z206" s="53"/>
      <c r="AA206" s="52"/>
      <c r="AB206" s="52"/>
      <c r="AC206" s="52"/>
      <c r="AD206" s="52"/>
      <c r="AE206" s="53"/>
      <c r="AF206" s="94"/>
      <c r="AG206" s="94"/>
      <c r="AH206" s="94"/>
      <c r="AI206" s="96">
        <v>4.58</v>
      </c>
      <c r="AJ206" s="94">
        <v>4.4000000000000004</v>
      </c>
      <c r="AK206" s="94">
        <v>4.3</v>
      </c>
      <c r="AL206" s="94">
        <v>4.2</v>
      </c>
      <c r="AM206" s="94">
        <v>4.2</v>
      </c>
      <c r="AN206" s="94">
        <v>4.0999999999999996</v>
      </c>
      <c r="AO206" s="94">
        <v>4.0999999999999996</v>
      </c>
      <c r="AP206" s="94"/>
      <c r="AQ206" s="94"/>
      <c r="AR206" s="94"/>
      <c r="AS206" s="94"/>
      <c r="AT206" s="94"/>
      <c r="AU206" s="94"/>
      <c r="AV206" s="53"/>
      <c r="AW206" s="43"/>
    </row>
    <row r="207" spans="2:49" hidden="1" x14ac:dyDescent="0.35">
      <c r="B207" s="39"/>
      <c r="C207" s="41"/>
      <c r="D207" s="41"/>
      <c r="E207" s="51">
        <f t="shared" si="7"/>
        <v>45383</v>
      </c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2"/>
      <c r="R207" s="53"/>
      <c r="S207" s="53"/>
      <c r="T207" s="52"/>
      <c r="U207" s="52"/>
      <c r="V207" s="53"/>
      <c r="W207" s="53"/>
      <c r="X207" s="53"/>
      <c r="Y207" s="53"/>
      <c r="Z207" s="53"/>
      <c r="AA207" s="52"/>
      <c r="AB207" s="52"/>
      <c r="AC207" s="52"/>
      <c r="AD207" s="52"/>
      <c r="AE207" s="53"/>
      <c r="AF207" s="94"/>
      <c r="AG207" s="94"/>
      <c r="AH207" s="94"/>
      <c r="AI207" s="94"/>
      <c r="AJ207" s="94">
        <v>4.33</v>
      </c>
      <c r="AK207" s="94">
        <v>4.3</v>
      </c>
      <c r="AL207" s="94">
        <v>4.2</v>
      </c>
      <c r="AM207" s="94">
        <v>4.2</v>
      </c>
      <c r="AN207" s="94">
        <v>4.0999999999999996</v>
      </c>
      <c r="AO207" s="94">
        <v>4.0999999999999996</v>
      </c>
      <c r="AP207" s="94">
        <v>4</v>
      </c>
      <c r="AQ207" s="94"/>
      <c r="AR207" s="94"/>
      <c r="AS207" s="94"/>
      <c r="AT207" s="94"/>
      <c r="AU207" s="94"/>
      <c r="AV207" s="53"/>
      <c r="AW207" s="43"/>
    </row>
    <row r="208" spans="2:49" hidden="1" x14ac:dyDescent="0.35">
      <c r="B208" s="39"/>
      <c r="C208" s="41"/>
      <c r="D208" s="41"/>
      <c r="E208" s="51">
        <f t="shared" si="7"/>
        <v>45413</v>
      </c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2"/>
      <c r="R208" s="53"/>
      <c r="S208" s="53"/>
      <c r="T208" s="52"/>
      <c r="U208" s="52"/>
      <c r="V208" s="53"/>
      <c r="W208" s="53"/>
      <c r="X208" s="53"/>
      <c r="Y208" s="53"/>
      <c r="Z208" s="53"/>
      <c r="AA208" s="52"/>
      <c r="AB208" s="52"/>
      <c r="AC208" s="52"/>
      <c r="AD208" s="52"/>
      <c r="AE208" s="53"/>
      <c r="AF208" s="94"/>
      <c r="AG208" s="94"/>
      <c r="AH208" s="94"/>
      <c r="AI208" s="94"/>
      <c r="AJ208" s="94">
        <v>4.33</v>
      </c>
      <c r="AK208" s="94">
        <v>4.5999999999999996</v>
      </c>
      <c r="AL208" s="94">
        <v>4.5</v>
      </c>
      <c r="AM208" s="94">
        <v>4.4000000000000004</v>
      </c>
      <c r="AN208" s="94">
        <v>4.3</v>
      </c>
      <c r="AO208" s="94">
        <v>4.2</v>
      </c>
      <c r="AP208" s="94">
        <v>4.2</v>
      </c>
      <c r="AQ208" s="94"/>
      <c r="AR208" s="94"/>
      <c r="AS208" s="94"/>
      <c r="AT208" s="94"/>
      <c r="AU208" s="94"/>
      <c r="AV208" s="53"/>
      <c r="AW208" s="43"/>
    </row>
    <row r="209" spans="2:49" hidden="1" x14ac:dyDescent="0.35">
      <c r="B209" s="39"/>
      <c r="C209" s="41"/>
      <c r="D209" s="41"/>
      <c r="E209" s="51">
        <f t="shared" si="7"/>
        <v>45444</v>
      </c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2"/>
      <c r="R209" s="53"/>
      <c r="S209" s="53"/>
      <c r="T209" s="52"/>
      <c r="U209" s="52"/>
      <c r="V209" s="53"/>
      <c r="W209" s="53"/>
      <c r="X209" s="53"/>
      <c r="Y209" s="53"/>
      <c r="Z209" s="53"/>
      <c r="AA209" s="52"/>
      <c r="AB209" s="52"/>
      <c r="AC209" s="52"/>
      <c r="AD209" s="52"/>
      <c r="AE209" s="53"/>
      <c r="AF209" s="94"/>
      <c r="AG209" s="94"/>
      <c r="AH209" s="94"/>
      <c r="AI209" s="94"/>
      <c r="AJ209" s="96">
        <v>4.33</v>
      </c>
      <c r="AK209" s="94">
        <v>4.5999999999999996</v>
      </c>
      <c r="AL209" s="94">
        <v>4.5</v>
      </c>
      <c r="AM209" s="94">
        <v>4.5</v>
      </c>
      <c r="AN209" s="94">
        <v>4.4000000000000004</v>
      </c>
      <c r="AO209" s="94">
        <v>4.3</v>
      </c>
      <c r="AP209" s="94">
        <v>4.3</v>
      </c>
      <c r="AQ209" s="94"/>
      <c r="AR209" s="94"/>
      <c r="AS209" s="94"/>
      <c r="AT209" s="94"/>
      <c r="AU209" s="94"/>
      <c r="AV209" s="53"/>
      <c r="AW209" s="43"/>
    </row>
    <row r="210" spans="2:49" x14ac:dyDescent="0.35">
      <c r="B210" s="39"/>
      <c r="C210" s="41"/>
      <c r="D210" s="41"/>
      <c r="E210" s="51">
        <f t="shared" si="7"/>
        <v>45474</v>
      </c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2"/>
      <c r="R210" s="53"/>
      <c r="S210" s="53"/>
      <c r="T210" s="52"/>
      <c r="U210" s="52"/>
      <c r="V210" s="53"/>
      <c r="W210" s="53"/>
      <c r="X210" s="53"/>
      <c r="Y210" s="53"/>
      <c r="Z210" s="53"/>
      <c r="AA210" s="52"/>
      <c r="AB210" s="52"/>
      <c r="AC210" s="52"/>
      <c r="AD210" s="52"/>
      <c r="AE210" s="53"/>
      <c r="AF210" s="94"/>
      <c r="AG210" s="94"/>
      <c r="AH210" s="94"/>
      <c r="AI210" s="94"/>
      <c r="AJ210" s="96"/>
      <c r="AK210" s="94">
        <v>4.58</v>
      </c>
      <c r="AL210" s="94">
        <v>4.5</v>
      </c>
      <c r="AM210" s="94">
        <v>4.4000000000000004</v>
      </c>
      <c r="AN210" s="94">
        <v>4.4000000000000004</v>
      </c>
      <c r="AO210" s="94">
        <v>4.3</v>
      </c>
      <c r="AP210" s="94">
        <v>4.3</v>
      </c>
      <c r="AQ210" s="94">
        <v>4.2</v>
      </c>
      <c r="AR210" s="94"/>
      <c r="AS210" s="94"/>
      <c r="AT210" s="94"/>
      <c r="AU210" s="94"/>
      <c r="AV210" s="53"/>
      <c r="AW210" s="43"/>
    </row>
    <row r="211" spans="2:49" x14ac:dyDescent="0.35">
      <c r="B211" s="39"/>
      <c r="C211" s="41"/>
      <c r="D211" s="41"/>
      <c r="E211" s="51">
        <v>45505</v>
      </c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2"/>
      <c r="R211" s="53"/>
      <c r="S211" s="53"/>
      <c r="T211" s="52"/>
      <c r="U211" s="52"/>
      <c r="V211" s="53"/>
      <c r="W211" s="53"/>
      <c r="X211" s="53"/>
      <c r="Y211" s="53"/>
      <c r="Z211" s="53"/>
      <c r="AA211" s="52"/>
      <c r="AB211" s="52"/>
      <c r="AC211" s="52"/>
      <c r="AD211" s="52"/>
      <c r="AE211" s="53"/>
      <c r="AF211" s="94"/>
      <c r="AG211" s="94"/>
      <c r="AH211" s="94"/>
      <c r="AI211" s="94"/>
      <c r="AJ211" s="96"/>
      <c r="AK211" s="94">
        <v>4.57</v>
      </c>
      <c r="AL211" s="94">
        <v>4.5</v>
      </c>
      <c r="AM211" s="94">
        <v>4.4000000000000004</v>
      </c>
      <c r="AN211" s="94">
        <v>4.4000000000000004</v>
      </c>
      <c r="AO211" s="94">
        <v>4.3</v>
      </c>
      <c r="AP211" s="94">
        <v>4.3</v>
      </c>
      <c r="AQ211" s="94">
        <v>4.3</v>
      </c>
      <c r="AR211" s="94"/>
      <c r="AS211" s="94"/>
      <c r="AT211" s="94"/>
      <c r="AU211" s="94"/>
      <c r="AV211" s="53"/>
      <c r="AW211" s="43"/>
    </row>
    <row r="212" spans="2:49" x14ac:dyDescent="0.35">
      <c r="B212" s="39"/>
      <c r="C212" s="41"/>
      <c r="D212" s="41"/>
      <c r="E212" s="51">
        <f t="shared" ref="E212:E222" si="8">EDATE(E211,1)</f>
        <v>45536</v>
      </c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2"/>
      <c r="R212" s="53"/>
      <c r="S212" s="53"/>
      <c r="T212" s="52"/>
      <c r="U212" s="52"/>
      <c r="V212" s="53"/>
      <c r="W212" s="53"/>
      <c r="X212" s="53"/>
      <c r="Y212" s="53"/>
      <c r="Z212" s="53"/>
      <c r="AA212" s="52"/>
      <c r="AB212" s="52"/>
      <c r="AC212" s="52"/>
      <c r="AD212" s="52"/>
      <c r="AE212" s="53"/>
      <c r="AF212" s="94"/>
      <c r="AG212" s="94"/>
      <c r="AH212" s="94"/>
      <c r="AI212" s="94"/>
      <c r="AJ212" s="96"/>
      <c r="AK212" s="96">
        <v>4.57</v>
      </c>
      <c r="AL212" s="94">
        <v>4.2</v>
      </c>
      <c r="AM212" s="94">
        <v>4.2</v>
      </c>
      <c r="AN212" s="94">
        <v>4.0999999999999996</v>
      </c>
      <c r="AO212" s="94">
        <v>4.0999999999999996</v>
      </c>
      <c r="AP212" s="94">
        <v>4.0999999999999996</v>
      </c>
      <c r="AQ212" s="94">
        <v>4.0999999999999996</v>
      </c>
      <c r="AR212" s="94"/>
      <c r="AS212" s="94"/>
      <c r="AT212" s="94"/>
      <c r="AU212" s="94"/>
      <c r="AV212" s="53"/>
      <c r="AW212" s="43"/>
    </row>
    <row r="213" spans="2:49" x14ac:dyDescent="0.35">
      <c r="B213" s="39"/>
      <c r="C213" s="41"/>
      <c r="D213" s="41"/>
      <c r="E213" s="51">
        <f t="shared" si="8"/>
        <v>45566</v>
      </c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2"/>
      <c r="R213" s="53"/>
      <c r="S213" s="53"/>
      <c r="T213" s="52"/>
      <c r="U213" s="52"/>
      <c r="V213" s="53"/>
      <c r="W213" s="53"/>
      <c r="X213" s="53"/>
      <c r="Y213" s="53"/>
      <c r="Z213" s="53"/>
      <c r="AA213" s="52"/>
      <c r="AB213" s="52"/>
      <c r="AC213" s="52"/>
      <c r="AD213" s="52"/>
      <c r="AE213" s="53"/>
      <c r="AF213" s="94"/>
      <c r="AG213" s="94"/>
      <c r="AH213" s="94"/>
      <c r="AI213" s="94"/>
      <c r="AJ213" s="96"/>
      <c r="AK213" s="94"/>
      <c r="AL213" s="94">
        <v>4.2300000000000004</v>
      </c>
      <c r="AM213" s="94">
        <v>4.0999999999999996</v>
      </c>
      <c r="AN213" s="94">
        <v>4</v>
      </c>
      <c r="AO213" s="94">
        <v>4</v>
      </c>
      <c r="AP213" s="94">
        <v>4</v>
      </c>
      <c r="AQ213" s="94">
        <v>4.0999999999999996</v>
      </c>
      <c r="AR213" s="94">
        <v>4</v>
      </c>
      <c r="AS213" s="94"/>
      <c r="AT213" s="94"/>
      <c r="AU213" s="94"/>
      <c r="AV213" s="53"/>
      <c r="AW213" s="43"/>
    </row>
    <row r="214" spans="2:49" x14ac:dyDescent="0.35">
      <c r="B214" s="39"/>
      <c r="C214" s="41"/>
      <c r="D214" s="41"/>
      <c r="E214" s="51">
        <f t="shared" si="8"/>
        <v>45597</v>
      </c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2"/>
      <c r="R214" s="53"/>
      <c r="S214" s="53"/>
      <c r="T214" s="52"/>
      <c r="U214" s="52"/>
      <c r="V214" s="53"/>
      <c r="W214" s="53"/>
      <c r="X214" s="53"/>
      <c r="Y214" s="53"/>
      <c r="Z214" s="53"/>
      <c r="AA214" s="52"/>
      <c r="AB214" s="52"/>
      <c r="AC214" s="52"/>
      <c r="AD214" s="52"/>
      <c r="AE214" s="53"/>
      <c r="AF214" s="94"/>
      <c r="AG214" s="94"/>
      <c r="AH214" s="94"/>
      <c r="AI214" s="94"/>
      <c r="AJ214" s="96"/>
      <c r="AK214" s="94"/>
      <c r="AL214" s="94">
        <v>4.22</v>
      </c>
      <c r="AM214" s="94">
        <v>4.3</v>
      </c>
      <c r="AN214" s="94">
        <v>4.2</v>
      </c>
      <c r="AO214" s="94">
        <v>4.2</v>
      </c>
      <c r="AP214" s="94">
        <v>4.2</v>
      </c>
      <c r="AQ214" s="94">
        <v>4.2</v>
      </c>
      <c r="AR214" s="94">
        <v>4.2</v>
      </c>
      <c r="AS214" s="94"/>
      <c r="AT214" s="94"/>
      <c r="AU214" s="94"/>
      <c r="AV214" s="53"/>
      <c r="AW214" s="43"/>
    </row>
    <row r="215" spans="2:49" x14ac:dyDescent="0.35">
      <c r="B215" s="39"/>
      <c r="C215" s="41"/>
      <c r="D215" s="41"/>
      <c r="E215" s="51">
        <f t="shared" si="8"/>
        <v>45627</v>
      </c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2"/>
      <c r="R215" s="53"/>
      <c r="S215" s="53"/>
      <c r="T215" s="52"/>
      <c r="U215" s="52"/>
      <c r="V215" s="53"/>
      <c r="W215" s="53"/>
      <c r="X215" s="53"/>
      <c r="Y215" s="53"/>
      <c r="Z215" s="53"/>
      <c r="AA215" s="52"/>
      <c r="AB215" s="52"/>
      <c r="AC215" s="52"/>
      <c r="AD215" s="52"/>
      <c r="AE215" s="53"/>
      <c r="AF215" s="94"/>
      <c r="AG215" s="94"/>
      <c r="AH215" s="94"/>
      <c r="AI215" s="94"/>
      <c r="AJ215" s="96"/>
      <c r="AK215" s="94"/>
      <c r="AL215" s="96">
        <v>4.22</v>
      </c>
      <c r="AM215" s="94">
        <v>4.5</v>
      </c>
      <c r="AN215" s="94">
        <v>4.5</v>
      </c>
      <c r="AO215" s="94">
        <v>4.4000000000000004</v>
      </c>
      <c r="AP215" s="94">
        <v>4.4000000000000004</v>
      </c>
      <c r="AQ215" s="94">
        <v>4.4000000000000004</v>
      </c>
      <c r="AR215" s="94">
        <v>4.4000000000000004</v>
      </c>
      <c r="AS215" s="94"/>
      <c r="AT215" s="94"/>
      <c r="AU215" s="94"/>
      <c r="AV215" s="53"/>
      <c r="AW215" s="43"/>
    </row>
    <row r="216" spans="2:49" x14ac:dyDescent="0.35">
      <c r="B216" s="39"/>
      <c r="C216" s="41"/>
      <c r="D216" s="41"/>
      <c r="E216" s="51">
        <f t="shared" si="8"/>
        <v>45658</v>
      </c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2"/>
      <c r="R216" s="53"/>
      <c r="S216" s="53"/>
      <c r="T216" s="52"/>
      <c r="U216" s="52"/>
      <c r="V216" s="53"/>
      <c r="W216" s="53"/>
      <c r="X216" s="53"/>
      <c r="Y216" s="53"/>
      <c r="Z216" s="53"/>
      <c r="AA216" s="52"/>
      <c r="AB216" s="52"/>
      <c r="AC216" s="52"/>
      <c r="AD216" s="52"/>
      <c r="AE216" s="53"/>
      <c r="AF216" s="94"/>
      <c r="AG216" s="94"/>
      <c r="AH216" s="94"/>
      <c r="AI216" s="94"/>
      <c r="AJ216" s="96"/>
      <c r="AK216" s="94"/>
      <c r="AL216" s="96"/>
      <c r="AM216" s="94">
        <v>4.47</v>
      </c>
      <c r="AN216" s="94">
        <v>4.5999999999999996</v>
      </c>
      <c r="AO216" s="94">
        <v>4.5</v>
      </c>
      <c r="AP216" s="94">
        <v>4.5</v>
      </c>
      <c r="AQ216" s="94">
        <v>4.5</v>
      </c>
      <c r="AR216" s="94">
        <v>4.5</v>
      </c>
      <c r="AS216" s="94">
        <v>4.4000000000000004</v>
      </c>
      <c r="AT216" s="94"/>
      <c r="AU216" s="94"/>
      <c r="AV216" s="53"/>
      <c r="AW216" s="43"/>
    </row>
    <row r="217" spans="2:49" x14ac:dyDescent="0.35">
      <c r="B217" s="39"/>
      <c r="C217" s="41"/>
      <c r="D217" s="41"/>
      <c r="E217" s="51">
        <f t="shared" si="8"/>
        <v>45689</v>
      </c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2"/>
      <c r="R217" s="53"/>
      <c r="S217" s="53"/>
      <c r="T217" s="52"/>
      <c r="U217" s="52"/>
      <c r="V217" s="53"/>
      <c r="W217" s="53"/>
      <c r="X217" s="53"/>
      <c r="Y217" s="53"/>
      <c r="Z217" s="53"/>
      <c r="AA217" s="52"/>
      <c r="AB217" s="52"/>
      <c r="AC217" s="52"/>
      <c r="AD217" s="52"/>
      <c r="AE217" s="53"/>
      <c r="AF217" s="94"/>
      <c r="AG217" s="94"/>
      <c r="AH217" s="94"/>
      <c r="AI217" s="94"/>
      <c r="AJ217" s="96"/>
      <c r="AK217" s="94"/>
      <c r="AL217" s="96"/>
      <c r="AM217" s="94">
        <v>4.5</v>
      </c>
      <c r="AN217" s="94">
        <v>4.7</v>
      </c>
      <c r="AO217" s="94">
        <v>4.7</v>
      </c>
      <c r="AP217" s="94">
        <v>4.7</v>
      </c>
      <c r="AQ217" s="94">
        <v>4.7</v>
      </c>
      <c r="AR217" s="94">
        <v>4.5999999999999996</v>
      </c>
      <c r="AS217" s="94">
        <v>4.5999999999999996</v>
      </c>
      <c r="AT217" s="94"/>
      <c r="AU217" s="94"/>
      <c r="AV217" s="53"/>
      <c r="AW217" s="43"/>
    </row>
    <row r="218" spans="2:49" x14ac:dyDescent="0.35">
      <c r="B218" s="39"/>
      <c r="C218" s="41"/>
      <c r="D218" s="41"/>
      <c r="E218" s="51">
        <f t="shared" si="8"/>
        <v>45717</v>
      </c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2"/>
      <c r="R218" s="53"/>
      <c r="S218" s="53"/>
      <c r="T218" s="52"/>
      <c r="U218" s="52"/>
      <c r="V218" s="53"/>
      <c r="W218" s="53"/>
      <c r="X218" s="53"/>
      <c r="Y218" s="53"/>
      <c r="Z218" s="53"/>
      <c r="AA218" s="52"/>
      <c r="AB218" s="52"/>
      <c r="AC218" s="52"/>
      <c r="AD218" s="52"/>
      <c r="AE218" s="53"/>
      <c r="AF218" s="94"/>
      <c r="AG218" s="94"/>
      <c r="AH218" s="94"/>
      <c r="AI218" s="94"/>
      <c r="AJ218" s="96"/>
      <c r="AK218" s="94"/>
      <c r="AL218" s="96"/>
      <c r="AM218" s="96">
        <v>4.5</v>
      </c>
      <c r="AN218" s="94">
        <v>4.7</v>
      </c>
      <c r="AO218" s="94">
        <v>4.7</v>
      </c>
      <c r="AP218" s="94">
        <v>4.7</v>
      </c>
      <c r="AQ218" s="94">
        <v>4.5999999999999996</v>
      </c>
      <c r="AR218" s="94">
        <v>4.5999999999999996</v>
      </c>
      <c r="AS218" s="94">
        <v>4.5999999999999996</v>
      </c>
      <c r="AT218" s="94"/>
      <c r="AU218" s="94"/>
      <c r="AV218" s="53"/>
      <c r="AW218" s="43"/>
    </row>
    <row r="219" spans="2:49" x14ac:dyDescent="0.35">
      <c r="B219" s="39"/>
      <c r="C219" s="41"/>
      <c r="D219" s="41"/>
      <c r="E219" s="51">
        <f t="shared" si="8"/>
        <v>45748</v>
      </c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2"/>
      <c r="R219" s="53"/>
      <c r="S219" s="53"/>
      <c r="T219" s="52"/>
      <c r="U219" s="52"/>
      <c r="V219" s="53"/>
      <c r="W219" s="53"/>
      <c r="X219" s="53"/>
      <c r="Y219" s="53"/>
      <c r="Z219" s="53"/>
      <c r="AA219" s="52"/>
      <c r="AB219" s="52"/>
      <c r="AC219" s="52"/>
      <c r="AD219" s="52"/>
      <c r="AE219" s="53"/>
      <c r="AF219" s="94"/>
      <c r="AG219" s="94"/>
      <c r="AH219" s="94"/>
      <c r="AI219" s="94"/>
      <c r="AJ219" s="96"/>
      <c r="AK219" s="94"/>
      <c r="AL219" s="96"/>
      <c r="AM219" s="96"/>
      <c r="AN219" s="94">
        <v>4.72</v>
      </c>
      <c r="AO219" s="94">
        <v>4.5999999999999996</v>
      </c>
      <c r="AP219" s="94">
        <v>4.5999999999999996</v>
      </c>
      <c r="AQ219" s="94">
        <v>4.5</v>
      </c>
      <c r="AR219" s="94">
        <v>4.5</v>
      </c>
      <c r="AS219" s="94">
        <v>4.5</v>
      </c>
      <c r="AT219" s="94">
        <v>4.5</v>
      </c>
      <c r="AU219" s="94"/>
      <c r="AV219" s="53"/>
      <c r="AW219" s="43"/>
    </row>
    <row r="220" spans="2:49" x14ac:dyDescent="0.35">
      <c r="B220" s="39"/>
      <c r="C220" s="41"/>
      <c r="D220" s="41"/>
      <c r="E220" s="51">
        <f t="shared" si="8"/>
        <v>45778</v>
      </c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2"/>
      <c r="R220" s="53"/>
      <c r="S220" s="53"/>
      <c r="T220" s="52"/>
      <c r="U220" s="52"/>
      <c r="V220" s="53"/>
      <c r="W220" s="53"/>
      <c r="X220" s="53"/>
      <c r="Y220" s="53"/>
      <c r="Z220" s="53"/>
      <c r="AA220" s="52"/>
      <c r="AB220" s="52"/>
      <c r="AC220" s="52"/>
      <c r="AD220" s="52"/>
      <c r="AE220" s="53"/>
      <c r="AF220" s="94"/>
      <c r="AG220" s="94"/>
      <c r="AH220" s="94"/>
      <c r="AI220" s="94"/>
      <c r="AJ220" s="96"/>
      <c r="AK220" s="94"/>
      <c r="AL220" s="96"/>
      <c r="AM220" s="96"/>
      <c r="AN220" s="94">
        <v>4.71</v>
      </c>
      <c r="AO220" s="94">
        <v>4.5999999999999996</v>
      </c>
      <c r="AP220" s="94">
        <v>4.5</v>
      </c>
      <c r="AQ220" s="94">
        <v>4.5</v>
      </c>
      <c r="AR220" s="94">
        <v>4.4000000000000004</v>
      </c>
      <c r="AS220" s="94">
        <v>4.4000000000000004</v>
      </c>
      <c r="AT220" s="94">
        <v>4.4000000000000004</v>
      </c>
      <c r="AU220" s="94"/>
      <c r="AV220" s="53"/>
      <c r="AW220" s="43"/>
    </row>
    <row r="221" spans="2:49" x14ac:dyDescent="0.35">
      <c r="B221" s="39"/>
      <c r="C221" s="41"/>
      <c r="D221" s="41"/>
      <c r="E221" s="51">
        <f t="shared" si="8"/>
        <v>45809</v>
      </c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2"/>
      <c r="R221" s="53"/>
      <c r="S221" s="53"/>
      <c r="T221" s="52"/>
      <c r="U221" s="52"/>
      <c r="V221" s="53"/>
      <c r="W221" s="53"/>
      <c r="X221" s="53"/>
      <c r="Y221" s="53"/>
      <c r="Z221" s="53"/>
      <c r="AA221" s="52"/>
      <c r="AB221" s="52"/>
      <c r="AC221" s="52"/>
      <c r="AD221" s="52"/>
      <c r="AE221" s="53"/>
      <c r="AF221" s="94"/>
      <c r="AG221" s="94"/>
      <c r="AH221" s="94"/>
      <c r="AI221" s="94"/>
      <c r="AJ221" s="96"/>
      <c r="AK221" s="94"/>
      <c r="AL221" s="96"/>
      <c r="AM221" s="96"/>
      <c r="AN221" s="96">
        <v>4.71</v>
      </c>
      <c r="AO221" s="94">
        <v>4.8</v>
      </c>
      <c r="AP221" s="94">
        <v>4.7</v>
      </c>
      <c r="AQ221" s="94">
        <v>4.5999999999999996</v>
      </c>
      <c r="AR221" s="94">
        <v>4.5999999999999996</v>
      </c>
      <c r="AS221" s="94">
        <v>4.5999999999999996</v>
      </c>
      <c r="AT221" s="94">
        <v>4.5</v>
      </c>
      <c r="AU221" s="94"/>
      <c r="AV221" s="53"/>
      <c r="AW221" s="43"/>
    </row>
    <row r="222" spans="2:49" x14ac:dyDescent="0.35">
      <c r="B222" s="39"/>
      <c r="C222" s="41"/>
      <c r="D222" s="41"/>
      <c r="E222" s="51">
        <f t="shared" si="8"/>
        <v>45839</v>
      </c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2"/>
      <c r="R222" s="53"/>
      <c r="S222" s="53"/>
      <c r="T222" s="52"/>
      <c r="U222" s="52"/>
      <c r="V222" s="53"/>
      <c r="W222" s="53"/>
      <c r="X222" s="53"/>
      <c r="Y222" s="53"/>
      <c r="Z222" s="53"/>
      <c r="AA222" s="52"/>
      <c r="AB222" s="52"/>
      <c r="AC222" s="52"/>
      <c r="AD222" s="52"/>
      <c r="AE222" s="53"/>
      <c r="AF222" s="94"/>
      <c r="AG222" s="94"/>
      <c r="AH222" s="94"/>
      <c r="AI222" s="94"/>
      <c r="AJ222" s="96"/>
      <c r="AK222" s="94"/>
      <c r="AL222" s="96"/>
      <c r="AM222" s="96"/>
      <c r="AN222" s="96"/>
      <c r="AO222" s="94">
        <v>4.84</v>
      </c>
      <c r="AP222" s="94">
        <v>4.8</v>
      </c>
      <c r="AQ222" s="94">
        <v>4.7</v>
      </c>
      <c r="AR222" s="94">
        <v>4.7</v>
      </c>
      <c r="AS222" s="94">
        <v>4.7</v>
      </c>
      <c r="AT222" s="94">
        <v>4.5999999999999996</v>
      </c>
      <c r="AU222" s="94">
        <v>4.5999999999999996</v>
      </c>
      <c r="AV222" s="53"/>
      <c r="AW222" s="43"/>
    </row>
    <row r="223" spans="2:49" ht="8.1" customHeight="1" x14ac:dyDescent="0.35">
      <c r="B223" s="39"/>
      <c r="C223" s="41"/>
      <c r="D223" s="41"/>
      <c r="E223" s="51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4"/>
      <c r="AV223" s="53"/>
      <c r="AW223" s="43"/>
    </row>
    <row r="224" spans="2:49" x14ac:dyDescent="0.35">
      <c r="B224" s="39"/>
      <c r="C224" s="41"/>
      <c r="D224" s="50" t="s">
        <v>2</v>
      </c>
      <c r="E224" s="41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53"/>
      <c r="AW224" s="43"/>
    </row>
    <row r="225" spans="2:49" hidden="1" x14ac:dyDescent="0.35">
      <c r="B225" s="39"/>
      <c r="C225" s="41"/>
      <c r="D225" s="41"/>
      <c r="E225" s="51">
        <v>42705</v>
      </c>
      <c r="F225" s="52">
        <v>1.5</v>
      </c>
      <c r="G225" s="53">
        <v>2.1</v>
      </c>
      <c r="H225" s="53">
        <v>1.9</v>
      </c>
      <c r="I225" s="53">
        <v>2.1</v>
      </c>
      <c r="J225" s="53">
        <v>2.1</v>
      </c>
      <c r="K225" s="53">
        <v>2.1</v>
      </c>
      <c r="L225" s="53">
        <v>2.2000000000000002</v>
      </c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  <c r="AP225" s="94"/>
      <c r="AQ225" s="94"/>
      <c r="AR225" s="94"/>
      <c r="AS225" s="94"/>
      <c r="AT225" s="94"/>
      <c r="AU225" s="94"/>
      <c r="AV225" s="53"/>
      <c r="AW225" s="43"/>
    </row>
    <row r="226" spans="2:49" hidden="1" x14ac:dyDescent="0.35">
      <c r="B226" s="39"/>
      <c r="C226" s="41"/>
      <c r="D226" s="41"/>
      <c r="E226" s="51">
        <f t="shared" ref="E226:E257" si="9">EDATE(E225,1)</f>
        <v>42736</v>
      </c>
      <c r="F226" s="53"/>
      <c r="G226" s="53">
        <v>2.1</v>
      </c>
      <c r="H226" s="53">
        <v>2</v>
      </c>
      <c r="I226" s="53">
        <v>2.1</v>
      </c>
      <c r="J226" s="53">
        <v>2.1</v>
      </c>
      <c r="K226" s="53">
        <v>2.1</v>
      </c>
      <c r="L226" s="53">
        <v>2.2000000000000002</v>
      </c>
      <c r="M226" s="53">
        <v>2.2000000000000002</v>
      </c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4"/>
      <c r="AV226" s="53"/>
      <c r="AW226" s="43"/>
    </row>
    <row r="227" spans="2:49" hidden="1" x14ac:dyDescent="0.35">
      <c r="B227" s="39"/>
      <c r="C227" s="41"/>
      <c r="D227" s="41"/>
      <c r="E227" s="51">
        <f t="shared" si="9"/>
        <v>42767</v>
      </c>
      <c r="F227" s="53"/>
      <c r="G227" s="52">
        <v>2.1</v>
      </c>
      <c r="H227" s="53">
        <v>2</v>
      </c>
      <c r="I227" s="53">
        <v>2.1</v>
      </c>
      <c r="J227" s="53">
        <v>2</v>
      </c>
      <c r="K227" s="53">
        <v>2.1</v>
      </c>
      <c r="L227" s="53">
        <v>2.1</v>
      </c>
      <c r="M227" s="53">
        <v>2.2000000000000002</v>
      </c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4"/>
      <c r="AV227" s="53"/>
      <c r="AW227" s="43"/>
    </row>
    <row r="228" spans="2:49" hidden="1" x14ac:dyDescent="0.35">
      <c r="B228" s="39"/>
      <c r="C228" s="41"/>
      <c r="D228" s="41"/>
      <c r="E228" s="51">
        <f t="shared" si="9"/>
        <v>42795</v>
      </c>
      <c r="F228" s="53"/>
      <c r="G228" s="52">
        <v>2.1</v>
      </c>
      <c r="H228" s="53">
        <v>2.2000000000000002</v>
      </c>
      <c r="I228" s="53">
        <v>2</v>
      </c>
      <c r="J228" s="53">
        <v>2.1</v>
      </c>
      <c r="K228" s="53">
        <v>2.1</v>
      </c>
      <c r="L228" s="53">
        <v>2.2000000000000002</v>
      </c>
      <c r="M228" s="53">
        <v>2.2000000000000002</v>
      </c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4"/>
      <c r="AV228" s="53"/>
      <c r="AW228" s="43"/>
    </row>
    <row r="229" spans="2:49" hidden="1" x14ac:dyDescent="0.35">
      <c r="B229" s="39"/>
      <c r="C229" s="41"/>
      <c r="D229" s="41"/>
      <c r="E229" s="51">
        <f t="shared" si="9"/>
        <v>42826</v>
      </c>
      <c r="F229" s="53"/>
      <c r="G229" s="53"/>
      <c r="H229" s="53">
        <v>2.2000000000000002</v>
      </c>
      <c r="I229" s="53">
        <v>1.9</v>
      </c>
      <c r="J229" s="53">
        <v>2.1</v>
      </c>
      <c r="K229" s="53">
        <v>2.2000000000000002</v>
      </c>
      <c r="L229" s="53">
        <v>2.2999999999999998</v>
      </c>
      <c r="M229" s="53">
        <v>2.2000000000000002</v>
      </c>
      <c r="N229" s="53">
        <v>2.2000000000000002</v>
      </c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53"/>
      <c r="AW229" s="43"/>
    </row>
    <row r="230" spans="2:49" hidden="1" x14ac:dyDescent="0.35">
      <c r="B230" s="39"/>
      <c r="C230" s="41"/>
      <c r="D230" s="41"/>
      <c r="E230" s="51">
        <f t="shared" si="9"/>
        <v>42856</v>
      </c>
      <c r="F230" s="53"/>
      <c r="G230" s="53"/>
      <c r="H230" s="52">
        <v>2.2999999999999998</v>
      </c>
      <c r="I230" s="53">
        <v>1.7</v>
      </c>
      <c r="J230" s="53">
        <v>2.1</v>
      </c>
      <c r="K230" s="53">
        <v>2.1</v>
      </c>
      <c r="L230" s="53">
        <v>2.2000000000000002</v>
      </c>
      <c r="M230" s="53">
        <v>2.2000000000000002</v>
      </c>
      <c r="N230" s="53">
        <v>2.2000000000000002</v>
      </c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4"/>
      <c r="AV230" s="53"/>
      <c r="AW230" s="43"/>
    </row>
    <row r="231" spans="2:49" hidden="1" x14ac:dyDescent="0.35">
      <c r="B231" s="39"/>
      <c r="C231" s="41"/>
      <c r="D231" s="41"/>
      <c r="E231" s="51">
        <f t="shared" si="9"/>
        <v>42887</v>
      </c>
      <c r="F231" s="53"/>
      <c r="G231" s="53"/>
      <c r="H231" s="52">
        <v>2.2000000000000002</v>
      </c>
      <c r="I231" s="54">
        <v>1.5</v>
      </c>
      <c r="J231" s="54">
        <v>2</v>
      </c>
      <c r="K231" s="54">
        <v>2.1</v>
      </c>
      <c r="L231" s="54">
        <v>2.2000000000000002</v>
      </c>
      <c r="M231" s="54">
        <v>2.1</v>
      </c>
      <c r="N231" s="54">
        <v>2.2000000000000002</v>
      </c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54"/>
      <c r="AW231" s="43"/>
    </row>
    <row r="232" spans="2:49" hidden="1" x14ac:dyDescent="0.35">
      <c r="B232" s="39"/>
      <c r="C232" s="41"/>
      <c r="D232" s="41"/>
      <c r="E232" s="51">
        <f t="shared" si="9"/>
        <v>42917</v>
      </c>
      <c r="F232" s="53"/>
      <c r="G232" s="53"/>
      <c r="H232" s="52"/>
      <c r="I232" s="53">
        <v>1.3</v>
      </c>
      <c r="J232" s="54">
        <v>1.9</v>
      </c>
      <c r="K232" s="54">
        <v>2</v>
      </c>
      <c r="L232" s="54">
        <v>2.1</v>
      </c>
      <c r="M232" s="54">
        <v>2.1</v>
      </c>
      <c r="N232" s="54">
        <v>2.1</v>
      </c>
      <c r="O232" s="54">
        <v>2.2000000000000002</v>
      </c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54"/>
      <c r="AW232" s="43"/>
    </row>
    <row r="233" spans="2:49" hidden="1" x14ac:dyDescent="0.35">
      <c r="B233" s="39"/>
      <c r="C233" s="41"/>
      <c r="D233" s="41"/>
      <c r="E233" s="51">
        <f t="shared" si="9"/>
        <v>42948</v>
      </c>
      <c r="F233" s="53"/>
      <c r="G233" s="53"/>
      <c r="H233" s="53"/>
      <c r="I233" s="52">
        <v>1</v>
      </c>
      <c r="J233" s="54">
        <v>1.7</v>
      </c>
      <c r="K233" s="54">
        <v>2</v>
      </c>
      <c r="L233" s="54">
        <v>2.1</v>
      </c>
      <c r="M233" s="54">
        <v>2.1</v>
      </c>
      <c r="N233" s="54">
        <v>2.1</v>
      </c>
      <c r="O233" s="54">
        <v>2.2000000000000002</v>
      </c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54"/>
      <c r="AW233" s="43"/>
    </row>
    <row r="234" spans="2:49" hidden="1" x14ac:dyDescent="0.35">
      <c r="B234" s="39"/>
      <c r="C234" s="41"/>
      <c r="D234" s="41"/>
      <c r="E234" s="51">
        <f t="shared" si="9"/>
        <v>42979</v>
      </c>
      <c r="F234" s="53"/>
      <c r="G234" s="53"/>
      <c r="H234" s="53"/>
      <c r="I234" s="52">
        <v>1</v>
      </c>
      <c r="J234" s="54">
        <v>1.7</v>
      </c>
      <c r="K234" s="54">
        <v>2</v>
      </c>
      <c r="L234" s="54">
        <v>2.1</v>
      </c>
      <c r="M234" s="54">
        <v>2</v>
      </c>
      <c r="N234" s="54">
        <v>2.1</v>
      </c>
      <c r="O234" s="54">
        <v>2.1</v>
      </c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54"/>
      <c r="AW234" s="43"/>
    </row>
    <row r="235" spans="2:49" hidden="1" x14ac:dyDescent="0.35">
      <c r="B235" s="39"/>
      <c r="C235" s="41"/>
      <c r="D235" s="41"/>
      <c r="E235" s="51">
        <f t="shared" si="9"/>
        <v>43009</v>
      </c>
      <c r="F235" s="53"/>
      <c r="G235" s="53"/>
      <c r="H235" s="52"/>
      <c r="I235" s="41"/>
      <c r="J235" s="53">
        <v>1.7</v>
      </c>
      <c r="K235" s="53">
        <v>2</v>
      </c>
      <c r="L235" s="53">
        <v>1.9</v>
      </c>
      <c r="M235" s="53">
        <v>1.9</v>
      </c>
      <c r="N235" s="53">
        <v>2.1</v>
      </c>
      <c r="O235" s="53">
        <v>2.1</v>
      </c>
      <c r="P235" s="53">
        <v>2.2000000000000002</v>
      </c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94"/>
      <c r="AG235" s="94"/>
      <c r="AH235" s="94"/>
      <c r="AI235" s="94"/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94"/>
      <c r="AU235" s="94"/>
      <c r="AV235" s="53"/>
      <c r="AW235" s="43"/>
    </row>
    <row r="236" spans="2:49" hidden="1" x14ac:dyDescent="0.35">
      <c r="B236" s="39"/>
      <c r="C236" s="41"/>
      <c r="D236" s="41"/>
      <c r="E236" s="51">
        <f t="shared" si="9"/>
        <v>43040</v>
      </c>
      <c r="F236" s="53"/>
      <c r="G236" s="53"/>
      <c r="H236" s="52"/>
      <c r="I236" s="41"/>
      <c r="J236" s="52">
        <v>2.2000000000000002</v>
      </c>
      <c r="K236" s="53">
        <v>2</v>
      </c>
      <c r="L236" s="53">
        <v>1.9</v>
      </c>
      <c r="M236" s="53">
        <v>2</v>
      </c>
      <c r="N236" s="53">
        <v>2.1</v>
      </c>
      <c r="O236" s="53">
        <v>2.1</v>
      </c>
      <c r="P236" s="53">
        <v>2.2000000000000002</v>
      </c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94"/>
      <c r="AG236" s="94"/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94"/>
      <c r="AU236" s="94"/>
      <c r="AV236" s="53"/>
      <c r="AW236" s="43"/>
    </row>
    <row r="237" spans="2:49" hidden="1" x14ac:dyDescent="0.35">
      <c r="B237" s="39"/>
      <c r="C237" s="41"/>
      <c r="D237" s="41"/>
      <c r="E237" s="51">
        <f t="shared" si="9"/>
        <v>43070</v>
      </c>
      <c r="F237" s="53"/>
      <c r="G237" s="53"/>
      <c r="H237" s="52"/>
      <c r="I237" s="41"/>
      <c r="J237" s="52">
        <v>2.2000000000000002</v>
      </c>
      <c r="K237" s="53">
        <v>2.2000000000000002</v>
      </c>
      <c r="L237" s="53">
        <v>2</v>
      </c>
      <c r="M237" s="53">
        <v>1.9</v>
      </c>
      <c r="N237" s="53">
        <v>2.1</v>
      </c>
      <c r="O237" s="53">
        <v>2.1</v>
      </c>
      <c r="P237" s="53">
        <v>2.2000000000000002</v>
      </c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53"/>
      <c r="AW237" s="43"/>
    </row>
    <row r="238" spans="2:49" hidden="1" x14ac:dyDescent="0.35">
      <c r="B238" s="39"/>
      <c r="C238" s="41"/>
      <c r="D238" s="41"/>
      <c r="E238" s="51">
        <f t="shared" si="9"/>
        <v>43101</v>
      </c>
      <c r="F238" s="53"/>
      <c r="G238" s="53"/>
      <c r="H238" s="52"/>
      <c r="I238" s="41"/>
      <c r="J238" s="52"/>
      <c r="K238" s="53">
        <v>2.2000000000000002</v>
      </c>
      <c r="L238" s="53">
        <v>2</v>
      </c>
      <c r="M238" s="53">
        <v>1.9</v>
      </c>
      <c r="N238" s="53">
        <v>2</v>
      </c>
      <c r="O238" s="53">
        <v>2.1</v>
      </c>
      <c r="P238" s="53">
        <v>2.2000000000000002</v>
      </c>
      <c r="Q238" s="53">
        <v>2</v>
      </c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53"/>
      <c r="AW238" s="43"/>
    </row>
    <row r="239" spans="2:49" hidden="1" x14ac:dyDescent="0.35">
      <c r="B239" s="39"/>
      <c r="C239" s="41"/>
      <c r="D239" s="41"/>
      <c r="E239" s="51">
        <f t="shared" si="9"/>
        <v>43132</v>
      </c>
      <c r="F239" s="53"/>
      <c r="G239" s="53"/>
      <c r="H239" s="52"/>
      <c r="I239" s="41"/>
      <c r="J239" s="52"/>
      <c r="K239" s="52">
        <v>2.4</v>
      </c>
      <c r="L239" s="53">
        <v>2</v>
      </c>
      <c r="M239" s="53">
        <v>2</v>
      </c>
      <c r="N239" s="53">
        <v>2.1</v>
      </c>
      <c r="O239" s="53">
        <v>2.1</v>
      </c>
      <c r="P239" s="53">
        <v>2.2000000000000002</v>
      </c>
      <c r="Q239" s="53">
        <v>2.1</v>
      </c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53"/>
      <c r="AW239" s="43"/>
    </row>
    <row r="240" spans="2:49" hidden="1" x14ac:dyDescent="0.35">
      <c r="B240" s="39"/>
      <c r="C240" s="41"/>
      <c r="D240" s="41"/>
      <c r="E240" s="51">
        <f t="shared" si="9"/>
        <v>43160</v>
      </c>
      <c r="F240" s="53"/>
      <c r="G240" s="53"/>
      <c r="H240" s="52"/>
      <c r="I240" s="41"/>
      <c r="J240" s="52"/>
      <c r="K240" s="52">
        <v>2.4</v>
      </c>
      <c r="L240" s="53">
        <v>2.1</v>
      </c>
      <c r="M240" s="53">
        <v>2</v>
      </c>
      <c r="N240" s="53">
        <v>2.2000000000000002</v>
      </c>
      <c r="O240" s="53">
        <v>2.1</v>
      </c>
      <c r="P240" s="53">
        <v>2.2000000000000002</v>
      </c>
      <c r="Q240" s="53">
        <v>2.2000000000000002</v>
      </c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53"/>
      <c r="AW240" s="43"/>
    </row>
    <row r="241" spans="2:49" hidden="1" x14ac:dyDescent="0.35">
      <c r="B241" s="39"/>
      <c r="C241" s="41"/>
      <c r="D241" s="41"/>
      <c r="E241" s="51">
        <f t="shared" si="9"/>
        <v>43191</v>
      </c>
      <c r="F241" s="53"/>
      <c r="G241" s="53"/>
      <c r="H241" s="52"/>
      <c r="I241" s="41"/>
      <c r="J241" s="52"/>
      <c r="K241" s="52"/>
      <c r="L241" s="53">
        <v>2.2999999999999998</v>
      </c>
      <c r="M241" s="53">
        <v>2</v>
      </c>
      <c r="N241" s="53">
        <v>2.2000000000000002</v>
      </c>
      <c r="O241" s="53">
        <v>2.1</v>
      </c>
      <c r="P241" s="53">
        <v>2.2000000000000002</v>
      </c>
      <c r="Q241" s="53">
        <v>2.1</v>
      </c>
      <c r="R241" s="53">
        <v>2.2000000000000002</v>
      </c>
      <c r="S241" s="53">
        <v>2.2000000000000002</v>
      </c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53"/>
      <c r="AW241" s="43"/>
    </row>
    <row r="242" spans="2:49" hidden="1" x14ac:dyDescent="0.35">
      <c r="B242" s="39"/>
      <c r="C242" s="41"/>
      <c r="D242" s="41"/>
      <c r="E242" s="51">
        <f t="shared" si="9"/>
        <v>43221</v>
      </c>
      <c r="F242" s="53"/>
      <c r="G242" s="53"/>
      <c r="H242" s="52"/>
      <c r="I242" s="41"/>
      <c r="J242" s="52"/>
      <c r="K242" s="52"/>
      <c r="L242" s="52">
        <v>2</v>
      </c>
      <c r="M242" s="53">
        <v>2</v>
      </c>
      <c r="N242" s="53">
        <v>2.2000000000000002</v>
      </c>
      <c r="O242" s="53">
        <v>2.1</v>
      </c>
      <c r="P242" s="53">
        <v>2.2000000000000002</v>
      </c>
      <c r="Q242" s="53">
        <v>2.2000000000000002</v>
      </c>
      <c r="R242" s="53">
        <v>2.2999999999999998</v>
      </c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94"/>
      <c r="AG242" s="94"/>
      <c r="AH242" s="94"/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4"/>
      <c r="AV242" s="53"/>
      <c r="AW242" s="43"/>
    </row>
    <row r="243" spans="2:49" hidden="1" x14ac:dyDescent="0.35">
      <c r="B243" s="39"/>
      <c r="C243" s="41"/>
      <c r="D243" s="41"/>
      <c r="E243" s="51">
        <f t="shared" si="9"/>
        <v>43252</v>
      </c>
      <c r="F243" s="53"/>
      <c r="G243" s="53"/>
      <c r="H243" s="52"/>
      <c r="I243" s="41"/>
      <c r="J243" s="52"/>
      <c r="K243" s="52"/>
      <c r="L243" s="52">
        <v>2</v>
      </c>
      <c r="M243" s="53">
        <v>2.1</v>
      </c>
      <c r="N243" s="53">
        <v>2.2000000000000002</v>
      </c>
      <c r="O243" s="53">
        <v>2.1</v>
      </c>
      <c r="P243" s="53">
        <v>2.2000000000000002</v>
      </c>
      <c r="Q243" s="53">
        <v>2.2000000000000002</v>
      </c>
      <c r="R243" s="53">
        <v>2.2000000000000002</v>
      </c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94"/>
      <c r="AU243" s="94"/>
      <c r="AV243" s="53"/>
      <c r="AW243" s="43"/>
    </row>
    <row r="244" spans="2:49" hidden="1" x14ac:dyDescent="0.35">
      <c r="B244" s="39"/>
      <c r="C244" s="41"/>
      <c r="D244" s="41"/>
      <c r="E244" s="51">
        <f t="shared" si="9"/>
        <v>43282</v>
      </c>
      <c r="F244" s="53"/>
      <c r="G244" s="53"/>
      <c r="H244" s="52"/>
      <c r="I244" s="41"/>
      <c r="J244" s="52"/>
      <c r="K244" s="52"/>
      <c r="L244" s="52"/>
      <c r="M244" s="53">
        <v>2.1</v>
      </c>
      <c r="N244" s="53">
        <v>2.2000000000000002</v>
      </c>
      <c r="O244" s="53">
        <v>2.2000000000000002</v>
      </c>
      <c r="P244" s="53">
        <v>2.2000000000000002</v>
      </c>
      <c r="Q244" s="53">
        <v>2.2000000000000002</v>
      </c>
      <c r="R244" s="53">
        <v>2.2999999999999998</v>
      </c>
      <c r="S244" s="53">
        <v>2.2000000000000002</v>
      </c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  <c r="AP244" s="94"/>
      <c r="AQ244" s="94"/>
      <c r="AR244" s="94"/>
      <c r="AS244" s="94"/>
      <c r="AT244" s="94"/>
      <c r="AU244" s="94"/>
      <c r="AV244" s="53"/>
      <c r="AW244" s="43"/>
    </row>
    <row r="245" spans="2:49" hidden="1" x14ac:dyDescent="0.35">
      <c r="B245" s="39"/>
      <c r="C245" s="41"/>
      <c r="D245" s="41"/>
      <c r="E245" s="51">
        <f t="shared" si="9"/>
        <v>43313</v>
      </c>
      <c r="F245" s="53"/>
      <c r="G245" s="53"/>
      <c r="H245" s="52"/>
      <c r="I245" s="41"/>
      <c r="J245" s="52"/>
      <c r="K245" s="52"/>
      <c r="L245" s="52"/>
      <c r="M245" s="52">
        <v>3</v>
      </c>
      <c r="N245" s="53">
        <v>2.2999999999999998</v>
      </c>
      <c r="O245" s="53">
        <v>2.2000000000000002</v>
      </c>
      <c r="P245" s="53">
        <v>2.2999999999999998</v>
      </c>
      <c r="Q245" s="53">
        <v>2.2000000000000002</v>
      </c>
      <c r="R245" s="53">
        <v>2.2999999999999998</v>
      </c>
      <c r="S245" s="53">
        <v>2.2000000000000002</v>
      </c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94"/>
      <c r="AG245" s="94"/>
      <c r="AH245" s="94"/>
      <c r="AI245" s="94"/>
      <c r="AJ245" s="94"/>
      <c r="AK245" s="94"/>
      <c r="AL245" s="94"/>
      <c r="AM245" s="94"/>
      <c r="AN245" s="94"/>
      <c r="AO245" s="94"/>
      <c r="AP245" s="94"/>
      <c r="AQ245" s="94"/>
      <c r="AR245" s="94"/>
      <c r="AS245" s="94"/>
      <c r="AT245" s="94"/>
      <c r="AU245" s="94"/>
      <c r="AV245" s="53"/>
      <c r="AW245" s="43"/>
    </row>
    <row r="246" spans="2:49" hidden="1" x14ac:dyDescent="0.35">
      <c r="B246" s="39"/>
      <c r="C246" s="41"/>
      <c r="D246" s="41"/>
      <c r="E246" s="51">
        <f t="shared" si="9"/>
        <v>43344</v>
      </c>
      <c r="F246" s="53"/>
      <c r="G246" s="53"/>
      <c r="H246" s="52"/>
      <c r="I246" s="41"/>
      <c r="J246" s="52"/>
      <c r="K246" s="52"/>
      <c r="L246" s="52"/>
      <c r="M246" s="55">
        <v>3</v>
      </c>
      <c r="N246" s="54">
        <v>2.2000000000000002</v>
      </c>
      <c r="O246" s="54">
        <v>2.2999999999999998</v>
      </c>
      <c r="P246" s="54">
        <v>2.2999999999999998</v>
      </c>
      <c r="Q246" s="54">
        <v>2.2999999999999998</v>
      </c>
      <c r="R246" s="54">
        <v>2.2000000000000002</v>
      </c>
      <c r="S246" s="54">
        <v>2.2000000000000002</v>
      </c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94"/>
      <c r="AG246" s="94"/>
      <c r="AH246" s="94"/>
      <c r="AI246" s="94"/>
      <c r="AJ246" s="94"/>
      <c r="AK246" s="94"/>
      <c r="AL246" s="94"/>
      <c r="AM246" s="94"/>
      <c r="AN246" s="94"/>
      <c r="AO246" s="94"/>
      <c r="AP246" s="94"/>
      <c r="AQ246" s="94"/>
      <c r="AR246" s="94"/>
      <c r="AS246" s="94"/>
      <c r="AT246" s="94"/>
      <c r="AU246" s="94"/>
      <c r="AV246" s="53"/>
      <c r="AW246" s="43"/>
    </row>
    <row r="247" spans="2:49" hidden="1" x14ac:dyDescent="0.35">
      <c r="B247" s="39"/>
      <c r="C247" s="41"/>
      <c r="D247" s="41"/>
      <c r="E247" s="51">
        <f t="shared" si="9"/>
        <v>43374</v>
      </c>
      <c r="F247" s="53"/>
      <c r="G247" s="53"/>
      <c r="H247" s="52"/>
      <c r="I247" s="41"/>
      <c r="J247" s="52"/>
      <c r="K247" s="52"/>
      <c r="L247" s="52"/>
      <c r="M247" s="53"/>
      <c r="N247" s="53">
        <v>2.2000000000000002</v>
      </c>
      <c r="O247" s="53">
        <v>2.2999999999999998</v>
      </c>
      <c r="P247" s="53">
        <v>2.2999999999999998</v>
      </c>
      <c r="Q247" s="53">
        <v>2.2999999999999998</v>
      </c>
      <c r="R247" s="53">
        <v>2.2000000000000002</v>
      </c>
      <c r="S247" s="53">
        <v>2.2000000000000002</v>
      </c>
      <c r="T247" s="53">
        <v>2.2000000000000002</v>
      </c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94"/>
      <c r="AG247" s="94"/>
      <c r="AH247" s="94"/>
      <c r="AI247" s="94"/>
      <c r="AJ247" s="94"/>
      <c r="AK247" s="94"/>
      <c r="AL247" s="94"/>
      <c r="AM247" s="94"/>
      <c r="AN247" s="94"/>
      <c r="AO247" s="94"/>
      <c r="AP247" s="94"/>
      <c r="AQ247" s="94"/>
      <c r="AR247" s="94"/>
      <c r="AS247" s="94"/>
      <c r="AT247" s="94"/>
      <c r="AU247" s="94"/>
      <c r="AV247" s="53"/>
      <c r="AW247" s="43"/>
    </row>
    <row r="248" spans="2:49" hidden="1" x14ac:dyDescent="0.35">
      <c r="B248" s="39"/>
      <c r="C248" s="41"/>
      <c r="D248" s="41"/>
      <c r="E248" s="51">
        <f t="shared" si="9"/>
        <v>43405</v>
      </c>
      <c r="F248" s="53"/>
      <c r="G248" s="53"/>
      <c r="H248" s="52"/>
      <c r="I248" s="41"/>
      <c r="J248" s="55"/>
      <c r="K248" s="55"/>
      <c r="L248" s="55"/>
      <c r="M248" s="54"/>
      <c r="N248" s="55">
        <v>1.7</v>
      </c>
      <c r="O248" s="54">
        <v>2.4</v>
      </c>
      <c r="P248" s="54">
        <v>2.2999999999999998</v>
      </c>
      <c r="Q248" s="54">
        <v>2.2999999999999998</v>
      </c>
      <c r="R248" s="54">
        <v>2.2000000000000002</v>
      </c>
      <c r="S248" s="54">
        <v>2.2999999999999998</v>
      </c>
      <c r="T248" s="54">
        <v>2.2000000000000002</v>
      </c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54"/>
      <c r="AW248" s="43"/>
    </row>
    <row r="249" spans="2:49" hidden="1" x14ac:dyDescent="0.35">
      <c r="B249" s="39"/>
      <c r="C249" s="41"/>
      <c r="D249" s="41"/>
      <c r="E249" s="51">
        <f t="shared" si="9"/>
        <v>43435</v>
      </c>
      <c r="F249" s="53"/>
      <c r="G249" s="53"/>
      <c r="H249" s="52"/>
      <c r="I249" s="41"/>
      <c r="J249" s="55"/>
      <c r="K249" s="55"/>
      <c r="L249" s="55"/>
      <c r="M249" s="54"/>
      <c r="N249" s="55">
        <v>1.7</v>
      </c>
      <c r="O249" s="54">
        <v>2.2999999999999998</v>
      </c>
      <c r="P249" s="54">
        <v>2.2000000000000002</v>
      </c>
      <c r="Q249" s="54">
        <v>2.2999999999999998</v>
      </c>
      <c r="R249" s="54">
        <v>2.2000000000000002</v>
      </c>
      <c r="S249" s="54">
        <v>2.2000000000000002</v>
      </c>
      <c r="T249" s="54">
        <v>2.2000000000000002</v>
      </c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54"/>
      <c r="AW249" s="43"/>
    </row>
    <row r="250" spans="2:49" hidden="1" x14ac:dyDescent="0.35">
      <c r="B250" s="39"/>
      <c r="C250" s="41"/>
      <c r="D250" s="41"/>
      <c r="E250" s="51">
        <f t="shared" si="9"/>
        <v>43466</v>
      </c>
      <c r="F250" s="53"/>
      <c r="G250" s="53"/>
      <c r="H250" s="52"/>
      <c r="I250" s="41"/>
      <c r="J250" s="55"/>
      <c r="K250" s="55"/>
      <c r="L250" s="55"/>
      <c r="M250" s="54"/>
      <c r="N250" s="55"/>
      <c r="O250" s="54">
        <v>2</v>
      </c>
      <c r="P250" s="54">
        <v>2.1</v>
      </c>
      <c r="Q250" s="54">
        <v>2.2999999999999998</v>
      </c>
      <c r="R250" s="54">
        <v>2.2000000000000002</v>
      </c>
      <c r="S250" s="54">
        <v>2.2000000000000002</v>
      </c>
      <c r="T250" s="54">
        <v>2.2000000000000002</v>
      </c>
      <c r="U250" s="54">
        <v>2.2000000000000002</v>
      </c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54"/>
      <c r="AW250" s="43"/>
    </row>
    <row r="251" spans="2:49" hidden="1" x14ac:dyDescent="0.35">
      <c r="B251" s="39"/>
      <c r="C251" s="41"/>
      <c r="D251" s="41"/>
      <c r="E251" s="51">
        <f t="shared" si="9"/>
        <v>43497</v>
      </c>
      <c r="F251" s="53"/>
      <c r="G251" s="53"/>
      <c r="H251" s="52"/>
      <c r="I251" s="41"/>
      <c r="J251" s="55"/>
      <c r="K251" s="55"/>
      <c r="L251" s="55"/>
      <c r="M251" s="54"/>
      <c r="N251" s="55"/>
      <c r="O251" s="55">
        <v>2</v>
      </c>
      <c r="P251" s="54">
        <v>1.9</v>
      </c>
      <c r="Q251" s="54">
        <v>2.2999999999999998</v>
      </c>
      <c r="R251" s="54">
        <v>2.1</v>
      </c>
      <c r="S251" s="54">
        <v>2.2000000000000002</v>
      </c>
      <c r="T251" s="54">
        <v>2.2000000000000002</v>
      </c>
      <c r="U251" s="54">
        <v>2.2000000000000002</v>
      </c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54"/>
      <c r="AW251" s="43"/>
    </row>
    <row r="252" spans="2:49" hidden="1" x14ac:dyDescent="0.35">
      <c r="B252" s="39"/>
      <c r="C252" s="41"/>
      <c r="D252" s="41"/>
      <c r="E252" s="51">
        <f t="shared" si="9"/>
        <v>43525</v>
      </c>
      <c r="F252" s="53"/>
      <c r="G252" s="53"/>
      <c r="H252" s="52"/>
      <c r="I252" s="41"/>
      <c r="J252" s="55"/>
      <c r="K252" s="55"/>
      <c r="L252" s="55"/>
      <c r="M252" s="54"/>
      <c r="N252" s="55"/>
      <c r="O252" s="55">
        <v>1.8</v>
      </c>
      <c r="P252" s="54">
        <v>1.8</v>
      </c>
      <c r="Q252" s="54">
        <v>2.2000000000000002</v>
      </c>
      <c r="R252" s="54">
        <v>2.1</v>
      </c>
      <c r="S252" s="54">
        <v>2.2000000000000002</v>
      </c>
      <c r="T252" s="54">
        <v>2.1</v>
      </c>
      <c r="U252" s="54">
        <v>2.2000000000000002</v>
      </c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54"/>
      <c r="AW252" s="43"/>
    </row>
    <row r="253" spans="2:49" hidden="1" x14ac:dyDescent="0.35">
      <c r="B253" s="39"/>
      <c r="C253" s="41"/>
      <c r="D253" s="41"/>
      <c r="E253" s="51">
        <f t="shared" si="9"/>
        <v>43556</v>
      </c>
      <c r="F253" s="53"/>
      <c r="G253" s="53"/>
      <c r="H253" s="52"/>
      <c r="I253" s="41"/>
      <c r="J253" s="55"/>
      <c r="K253" s="55"/>
      <c r="L253" s="55"/>
      <c r="M253" s="54"/>
      <c r="N253" s="55"/>
      <c r="O253" s="55"/>
      <c r="P253" s="54">
        <v>1.7</v>
      </c>
      <c r="Q253" s="54">
        <v>2.2000000000000002</v>
      </c>
      <c r="R253" s="54">
        <v>2.1</v>
      </c>
      <c r="S253" s="54">
        <v>2.1</v>
      </c>
      <c r="T253" s="54">
        <v>2.1</v>
      </c>
      <c r="U253" s="54">
        <v>2.2000000000000002</v>
      </c>
      <c r="V253" s="54">
        <v>2.1</v>
      </c>
      <c r="W253" s="54"/>
      <c r="X253" s="54"/>
      <c r="Y253" s="54"/>
      <c r="Z253" s="54"/>
      <c r="AA253" s="54"/>
      <c r="AB253" s="54"/>
      <c r="AC253" s="54"/>
      <c r="AD253" s="54"/>
      <c r="AE253" s="54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54"/>
      <c r="AW253" s="43"/>
    </row>
    <row r="254" spans="2:49" hidden="1" x14ac:dyDescent="0.35">
      <c r="B254" s="39"/>
      <c r="C254" s="41"/>
      <c r="D254" s="41"/>
      <c r="E254" s="51">
        <f t="shared" si="9"/>
        <v>43586</v>
      </c>
      <c r="F254" s="53"/>
      <c r="G254" s="53"/>
      <c r="H254" s="52"/>
      <c r="I254" s="41"/>
      <c r="J254" s="55"/>
      <c r="K254" s="55"/>
      <c r="L254" s="55"/>
      <c r="M254" s="54"/>
      <c r="N254" s="55"/>
      <c r="O254" s="55"/>
      <c r="P254" s="55">
        <v>0.9</v>
      </c>
      <c r="Q254" s="54">
        <v>2.2999999999999998</v>
      </c>
      <c r="R254" s="54">
        <v>2.1</v>
      </c>
      <c r="S254" s="54">
        <v>2.1</v>
      </c>
      <c r="T254" s="54">
        <v>2.1</v>
      </c>
      <c r="U254" s="54">
        <v>2.1</v>
      </c>
      <c r="V254" s="54">
        <v>2.1</v>
      </c>
      <c r="W254" s="54"/>
      <c r="X254" s="54"/>
      <c r="Y254" s="54"/>
      <c r="Z254" s="54"/>
      <c r="AA254" s="54"/>
      <c r="AB254" s="54"/>
      <c r="AC254" s="54"/>
      <c r="AD254" s="54"/>
      <c r="AE254" s="54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54"/>
      <c r="AW254" s="43"/>
    </row>
    <row r="255" spans="2:49" hidden="1" x14ac:dyDescent="0.35">
      <c r="B255" s="39"/>
      <c r="C255" s="41"/>
      <c r="D255" s="41"/>
      <c r="E255" s="51">
        <f t="shared" si="9"/>
        <v>43617</v>
      </c>
      <c r="F255" s="53"/>
      <c r="G255" s="53"/>
      <c r="H255" s="52"/>
      <c r="I255" s="41"/>
      <c r="J255" s="55"/>
      <c r="K255" s="55"/>
      <c r="L255" s="55"/>
      <c r="M255" s="54"/>
      <c r="N255" s="55"/>
      <c r="O255" s="55"/>
      <c r="P255" s="55">
        <v>0.9</v>
      </c>
      <c r="Q255" s="54">
        <v>2.4</v>
      </c>
      <c r="R255" s="54">
        <v>2.1</v>
      </c>
      <c r="S255" s="54">
        <v>2.1</v>
      </c>
      <c r="T255" s="54">
        <v>2.1</v>
      </c>
      <c r="U255" s="54">
        <v>2.1</v>
      </c>
      <c r="V255" s="54">
        <v>2.1</v>
      </c>
      <c r="W255" s="54"/>
      <c r="X255" s="54"/>
      <c r="Y255" s="54"/>
      <c r="Z255" s="54"/>
      <c r="AA255" s="54"/>
      <c r="AB255" s="54"/>
      <c r="AC255" s="54"/>
      <c r="AD255" s="54"/>
      <c r="AE255" s="54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54"/>
      <c r="AW255" s="43"/>
    </row>
    <row r="256" spans="2:49" hidden="1" x14ac:dyDescent="0.35">
      <c r="B256" s="39"/>
      <c r="C256" s="41"/>
      <c r="D256" s="41"/>
      <c r="E256" s="51">
        <f t="shared" si="9"/>
        <v>43647</v>
      </c>
      <c r="F256" s="53"/>
      <c r="G256" s="53"/>
      <c r="H256" s="52"/>
      <c r="I256" s="41"/>
      <c r="J256" s="55"/>
      <c r="K256" s="55"/>
      <c r="L256" s="55"/>
      <c r="M256" s="54"/>
      <c r="N256" s="55"/>
      <c r="O256" s="55"/>
      <c r="P256" s="55"/>
      <c r="Q256" s="54">
        <v>2.2999999999999998</v>
      </c>
      <c r="R256" s="54">
        <v>2</v>
      </c>
      <c r="S256" s="54">
        <v>2</v>
      </c>
      <c r="T256" s="54">
        <v>2.1</v>
      </c>
      <c r="U256" s="54">
        <v>2.1</v>
      </c>
      <c r="V256" s="54">
        <v>2</v>
      </c>
      <c r="W256" s="54">
        <v>2</v>
      </c>
      <c r="X256" s="54"/>
      <c r="Y256" s="54"/>
      <c r="Z256" s="54"/>
      <c r="AA256" s="54"/>
      <c r="AB256" s="54"/>
      <c r="AC256" s="54"/>
      <c r="AD256" s="54"/>
      <c r="AE256" s="54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54"/>
      <c r="AW256" s="43"/>
    </row>
    <row r="257" spans="2:49" hidden="1" x14ac:dyDescent="0.35">
      <c r="B257" s="39"/>
      <c r="C257" s="41"/>
      <c r="D257" s="41"/>
      <c r="E257" s="51">
        <f t="shared" si="9"/>
        <v>43678</v>
      </c>
      <c r="F257" s="53"/>
      <c r="G257" s="53"/>
      <c r="H257" s="52"/>
      <c r="I257" s="41"/>
      <c r="J257" s="55"/>
      <c r="K257" s="55"/>
      <c r="L257" s="55"/>
      <c r="M257" s="54"/>
      <c r="N257" s="55"/>
      <c r="O257" s="55"/>
      <c r="P257" s="55"/>
      <c r="Q257" s="55">
        <v>2.4</v>
      </c>
      <c r="R257" s="54">
        <v>2</v>
      </c>
      <c r="S257" s="54">
        <v>2</v>
      </c>
      <c r="T257" s="54">
        <v>2</v>
      </c>
      <c r="U257" s="54">
        <v>2.1</v>
      </c>
      <c r="V257" s="54">
        <v>2.1</v>
      </c>
      <c r="W257" s="54">
        <v>2</v>
      </c>
      <c r="X257" s="54"/>
      <c r="Y257" s="54"/>
      <c r="Z257" s="54"/>
      <c r="AA257" s="54"/>
      <c r="AB257" s="54"/>
      <c r="AC257" s="54"/>
      <c r="AD257" s="54"/>
      <c r="AE257" s="54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54"/>
      <c r="AW257" s="43"/>
    </row>
    <row r="258" spans="2:49" hidden="1" x14ac:dyDescent="0.35">
      <c r="B258" s="39"/>
      <c r="C258" s="41"/>
      <c r="D258" s="41"/>
      <c r="E258" s="51">
        <f t="shared" ref="E258:E289" si="10">EDATE(E257,1)</f>
        <v>43709</v>
      </c>
      <c r="F258" s="53"/>
      <c r="G258" s="53"/>
      <c r="H258" s="52"/>
      <c r="I258" s="41"/>
      <c r="J258" s="55"/>
      <c r="K258" s="55"/>
      <c r="L258" s="55"/>
      <c r="M258" s="54"/>
      <c r="N258" s="55"/>
      <c r="O258" s="55"/>
      <c r="P258" s="55"/>
      <c r="Q258" s="55">
        <v>2.4</v>
      </c>
      <c r="R258" s="54">
        <v>2.1</v>
      </c>
      <c r="S258" s="54">
        <v>2.1</v>
      </c>
      <c r="T258" s="54">
        <v>2.1</v>
      </c>
      <c r="U258" s="54">
        <v>2</v>
      </c>
      <c r="V258" s="54">
        <v>2.1</v>
      </c>
      <c r="W258" s="54">
        <v>2.1</v>
      </c>
      <c r="X258" s="54"/>
      <c r="Y258" s="54"/>
      <c r="Z258" s="54"/>
      <c r="AA258" s="54"/>
      <c r="AB258" s="54"/>
      <c r="AC258" s="54"/>
      <c r="AD258" s="54"/>
      <c r="AE258" s="54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54"/>
      <c r="AW258" s="43"/>
    </row>
    <row r="259" spans="2:49" hidden="1" x14ac:dyDescent="0.35">
      <c r="B259" s="39"/>
      <c r="C259" s="41"/>
      <c r="D259" s="41"/>
      <c r="E259" s="51">
        <f t="shared" si="10"/>
        <v>43739</v>
      </c>
      <c r="F259" s="53"/>
      <c r="G259" s="53"/>
      <c r="H259" s="52"/>
      <c r="I259" s="41"/>
      <c r="J259" s="55"/>
      <c r="K259" s="55"/>
      <c r="L259" s="55"/>
      <c r="M259" s="54"/>
      <c r="N259" s="55"/>
      <c r="O259" s="55"/>
      <c r="P259" s="55"/>
      <c r="Q259" s="55"/>
      <c r="R259" s="54">
        <v>2.1</v>
      </c>
      <c r="S259" s="54">
        <v>2</v>
      </c>
      <c r="T259" s="54">
        <v>2</v>
      </c>
      <c r="U259" s="54">
        <v>2</v>
      </c>
      <c r="V259" s="54">
        <v>2.1</v>
      </c>
      <c r="W259" s="54">
        <v>2</v>
      </c>
      <c r="X259" s="54">
        <v>2</v>
      </c>
      <c r="Y259" s="54"/>
      <c r="Z259" s="54"/>
      <c r="AA259" s="54"/>
      <c r="AB259" s="54"/>
      <c r="AC259" s="54"/>
      <c r="AD259" s="54"/>
      <c r="AE259" s="54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54"/>
      <c r="AW259" s="43"/>
    </row>
    <row r="260" spans="2:49" hidden="1" x14ac:dyDescent="0.35">
      <c r="B260" s="39"/>
      <c r="C260" s="41"/>
      <c r="D260" s="41"/>
      <c r="E260" s="51">
        <f t="shared" si="10"/>
        <v>43770</v>
      </c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2"/>
      <c r="R260" s="52">
        <v>1.7</v>
      </c>
      <c r="S260" s="53">
        <v>2</v>
      </c>
      <c r="T260" s="53">
        <v>2</v>
      </c>
      <c r="U260" s="53">
        <v>2</v>
      </c>
      <c r="V260" s="53">
        <v>2.1</v>
      </c>
      <c r="W260" s="53">
        <v>2</v>
      </c>
      <c r="X260" s="53">
        <v>2</v>
      </c>
      <c r="Y260" s="53"/>
      <c r="Z260" s="53"/>
      <c r="AA260" s="53"/>
      <c r="AB260" s="53"/>
      <c r="AC260" s="53"/>
      <c r="AD260" s="53"/>
      <c r="AE260" s="53"/>
      <c r="AF260" s="94"/>
      <c r="AG260" s="94"/>
      <c r="AH260" s="94"/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  <c r="AS260" s="94"/>
      <c r="AT260" s="94"/>
      <c r="AU260" s="94"/>
      <c r="AV260" s="53"/>
      <c r="AW260" s="43"/>
    </row>
    <row r="261" spans="2:49" hidden="1" x14ac:dyDescent="0.35">
      <c r="B261" s="39"/>
      <c r="C261" s="41"/>
      <c r="D261" s="41"/>
      <c r="E261" s="51">
        <f t="shared" si="10"/>
        <v>43800</v>
      </c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2"/>
      <c r="R261" s="52">
        <v>1.7</v>
      </c>
      <c r="S261" s="53">
        <v>2.1</v>
      </c>
      <c r="T261" s="53">
        <v>2</v>
      </c>
      <c r="U261" s="53">
        <v>2.1</v>
      </c>
      <c r="V261" s="53">
        <v>2.1</v>
      </c>
      <c r="W261" s="53">
        <v>2.1</v>
      </c>
      <c r="X261" s="53">
        <v>2.1</v>
      </c>
      <c r="Y261" s="53"/>
      <c r="Z261" s="53"/>
      <c r="AA261" s="53"/>
      <c r="AB261" s="53"/>
      <c r="AC261" s="53"/>
      <c r="AD261" s="53"/>
      <c r="AE261" s="53"/>
      <c r="AF261" s="94"/>
      <c r="AG261" s="94"/>
      <c r="AH261" s="94"/>
      <c r="AI261" s="94"/>
      <c r="AJ261" s="94"/>
      <c r="AK261" s="94"/>
      <c r="AL261" s="94"/>
      <c r="AM261" s="94"/>
      <c r="AN261" s="94"/>
      <c r="AO261" s="94"/>
      <c r="AP261" s="94"/>
      <c r="AQ261" s="94"/>
      <c r="AR261" s="94"/>
      <c r="AS261" s="94"/>
      <c r="AT261" s="94"/>
      <c r="AU261" s="94"/>
      <c r="AV261" s="53"/>
      <c r="AW261" s="43"/>
    </row>
    <row r="262" spans="2:49" hidden="1" x14ac:dyDescent="0.35">
      <c r="B262" s="39"/>
      <c r="C262" s="41"/>
      <c r="D262" s="41"/>
      <c r="E262" s="51">
        <f t="shared" si="10"/>
        <v>43831</v>
      </c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2"/>
      <c r="R262" s="53"/>
      <c r="S262" s="53">
        <v>1.8</v>
      </c>
      <c r="T262" s="53">
        <v>1.9</v>
      </c>
      <c r="U262" s="53">
        <v>2</v>
      </c>
      <c r="V262" s="53">
        <v>2</v>
      </c>
      <c r="W262" s="53">
        <v>2</v>
      </c>
      <c r="X262" s="53">
        <v>2</v>
      </c>
      <c r="Y262" s="53">
        <v>2</v>
      </c>
      <c r="Z262" s="53"/>
      <c r="AA262" s="53"/>
      <c r="AB262" s="53"/>
      <c r="AC262" s="53"/>
      <c r="AD262" s="53"/>
      <c r="AE262" s="53"/>
      <c r="AF262" s="94"/>
      <c r="AG262" s="94"/>
      <c r="AH262" s="94"/>
      <c r="AI262" s="94"/>
      <c r="AJ262" s="94"/>
      <c r="AK262" s="94"/>
      <c r="AL262" s="94"/>
      <c r="AM262" s="94"/>
      <c r="AN262" s="94"/>
      <c r="AO262" s="94"/>
      <c r="AP262" s="94"/>
      <c r="AQ262" s="94"/>
      <c r="AR262" s="94"/>
      <c r="AS262" s="94"/>
      <c r="AT262" s="94"/>
      <c r="AU262" s="94"/>
      <c r="AV262" s="53"/>
      <c r="AW262" s="43"/>
    </row>
    <row r="263" spans="2:49" hidden="1" x14ac:dyDescent="0.35">
      <c r="B263" s="39"/>
      <c r="C263" s="41"/>
      <c r="D263" s="41"/>
      <c r="E263" s="51">
        <f t="shared" si="10"/>
        <v>43862</v>
      </c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2"/>
      <c r="R263" s="53"/>
      <c r="S263" s="52">
        <v>1.4</v>
      </c>
      <c r="T263" s="53">
        <v>1.9</v>
      </c>
      <c r="U263" s="53">
        <v>2</v>
      </c>
      <c r="V263" s="53">
        <v>2</v>
      </c>
      <c r="W263" s="53">
        <v>2</v>
      </c>
      <c r="X263" s="53">
        <v>2</v>
      </c>
      <c r="Y263" s="53">
        <v>2.1</v>
      </c>
      <c r="Z263" s="53"/>
      <c r="AA263" s="53"/>
      <c r="AB263" s="53"/>
      <c r="AC263" s="53"/>
      <c r="AD263" s="53"/>
      <c r="AE263" s="53"/>
      <c r="AF263" s="94"/>
      <c r="AG263" s="94"/>
      <c r="AH263" s="94"/>
      <c r="AI263" s="94"/>
      <c r="AJ263" s="94"/>
      <c r="AK263" s="94"/>
      <c r="AL263" s="94"/>
      <c r="AM263" s="94"/>
      <c r="AN263" s="94"/>
      <c r="AO263" s="94"/>
      <c r="AP263" s="94"/>
      <c r="AQ263" s="94"/>
      <c r="AR263" s="94"/>
      <c r="AS263" s="94"/>
      <c r="AT263" s="94"/>
      <c r="AU263" s="94"/>
      <c r="AV263" s="53"/>
      <c r="AW263" s="43"/>
    </row>
    <row r="264" spans="2:49" hidden="1" x14ac:dyDescent="0.35">
      <c r="B264" s="39"/>
      <c r="C264" s="41"/>
      <c r="D264" s="41"/>
      <c r="E264" s="51">
        <f t="shared" si="10"/>
        <v>43891</v>
      </c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2"/>
      <c r="R264" s="53"/>
      <c r="S264" s="52">
        <v>1.4</v>
      </c>
      <c r="T264" s="53">
        <v>1.8</v>
      </c>
      <c r="U264" s="53">
        <v>1.9</v>
      </c>
      <c r="V264" s="53">
        <v>1.9</v>
      </c>
      <c r="W264" s="53">
        <v>1.9</v>
      </c>
      <c r="X264" s="53">
        <v>2</v>
      </c>
      <c r="Y264" s="53">
        <v>2</v>
      </c>
      <c r="Z264" s="53"/>
      <c r="AA264" s="53"/>
      <c r="AB264" s="53"/>
      <c r="AC264" s="53"/>
      <c r="AD264" s="53"/>
      <c r="AE264" s="53"/>
      <c r="AF264" s="94"/>
      <c r="AG264" s="94"/>
      <c r="AH264" s="94"/>
      <c r="AI264" s="94"/>
      <c r="AJ264" s="94"/>
      <c r="AK264" s="94"/>
      <c r="AL264" s="94"/>
      <c r="AM264" s="94"/>
      <c r="AN264" s="94"/>
      <c r="AO264" s="94"/>
      <c r="AP264" s="94"/>
      <c r="AQ264" s="94"/>
      <c r="AR264" s="94"/>
      <c r="AS264" s="94"/>
      <c r="AT264" s="94"/>
      <c r="AU264" s="94"/>
      <c r="AV264" s="53"/>
      <c r="AW264" s="43"/>
    </row>
    <row r="265" spans="2:49" hidden="1" x14ac:dyDescent="0.35">
      <c r="B265" s="39"/>
      <c r="C265" s="41"/>
      <c r="D265" s="41"/>
      <c r="E265" s="51">
        <f t="shared" si="10"/>
        <v>43922</v>
      </c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2"/>
      <c r="R265" s="53"/>
      <c r="S265" s="52"/>
      <c r="T265" s="53">
        <v>1.4</v>
      </c>
      <c r="U265" s="53">
        <v>-0.1</v>
      </c>
      <c r="V265" s="53">
        <v>1.2</v>
      </c>
      <c r="W265" s="53">
        <v>1.5</v>
      </c>
      <c r="X265" s="53">
        <v>1.8</v>
      </c>
      <c r="Y265" s="53">
        <v>1.9</v>
      </c>
      <c r="Z265" s="53">
        <v>1.8</v>
      </c>
      <c r="AA265" s="53"/>
      <c r="AB265" s="53"/>
      <c r="AC265" s="53"/>
      <c r="AD265" s="53"/>
      <c r="AE265" s="53"/>
      <c r="AF265" s="94"/>
      <c r="AG265" s="94"/>
      <c r="AH265" s="94"/>
      <c r="AI265" s="94"/>
      <c r="AJ265" s="94"/>
      <c r="AK265" s="94"/>
      <c r="AL265" s="94"/>
      <c r="AM265" s="94"/>
      <c r="AN265" s="94"/>
      <c r="AO265" s="94"/>
      <c r="AP265" s="94"/>
      <c r="AQ265" s="94"/>
      <c r="AR265" s="94"/>
      <c r="AS265" s="94"/>
      <c r="AT265" s="94"/>
      <c r="AU265" s="94"/>
      <c r="AV265" s="53"/>
      <c r="AW265" s="43"/>
    </row>
    <row r="266" spans="2:49" hidden="1" x14ac:dyDescent="0.35">
      <c r="B266" s="39"/>
      <c r="C266" s="41"/>
      <c r="D266" s="41"/>
      <c r="E266" s="51">
        <f t="shared" si="10"/>
        <v>43952</v>
      </c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2"/>
      <c r="R266" s="53"/>
      <c r="S266" s="52"/>
      <c r="T266" s="52">
        <v>1.3</v>
      </c>
      <c r="U266" s="53">
        <v>0.1</v>
      </c>
      <c r="V266" s="53">
        <v>1.1000000000000001</v>
      </c>
      <c r="W266" s="53">
        <v>1.3</v>
      </c>
      <c r="X266" s="53">
        <v>1.7</v>
      </c>
      <c r="Y266" s="53">
        <v>1.9</v>
      </c>
      <c r="Z266" s="53">
        <v>1.8</v>
      </c>
      <c r="AA266" s="53"/>
      <c r="AB266" s="53"/>
      <c r="AC266" s="53"/>
      <c r="AD266" s="53"/>
      <c r="AE266" s="53"/>
      <c r="AF266" s="94"/>
      <c r="AG266" s="94"/>
      <c r="AH266" s="94"/>
      <c r="AI266" s="94"/>
      <c r="AJ266" s="94"/>
      <c r="AK266" s="94"/>
      <c r="AL266" s="94"/>
      <c r="AM266" s="94"/>
      <c r="AN266" s="94"/>
      <c r="AO266" s="94"/>
      <c r="AP266" s="94"/>
      <c r="AQ266" s="94"/>
      <c r="AR266" s="94"/>
      <c r="AS266" s="94"/>
      <c r="AT266" s="94"/>
      <c r="AU266" s="94"/>
      <c r="AV266" s="53"/>
      <c r="AW266" s="43"/>
    </row>
    <row r="267" spans="2:49" hidden="1" x14ac:dyDescent="0.35">
      <c r="B267" s="39"/>
      <c r="C267" s="41"/>
      <c r="D267" s="41"/>
      <c r="E267" s="51">
        <f t="shared" si="10"/>
        <v>43983</v>
      </c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2"/>
      <c r="R267" s="53"/>
      <c r="S267" s="52"/>
      <c r="T267" s="52">
        <v>1.4</v>
      </c>
      <c r="U267" s="53">
        <v>-0.4</v>
      </c>
      <c r="V267" s="53">
        <v>1</v>
      </c>
      <c r="W267" s="53">
        <v>1.3</v>
      </c>
      <c r="X267" s="53">
        <v>1.5</v>
      </c>
      <c r="Y267" s="53">
        <v>1.7</v>
      </c>
      <c r="Z267" s="53">
        <v>1.7</v>
      </c>
      <c r="AA267" s="53"/>
      <c r="AB267" s="53"/>
      <c r="AC267" s="53"/>
      <c r="AD267" s="53"/>
      <c r="AE267" s="53"/>
      <c r="AF267" s="94"/>
      <c r="AG267" s="94"/>
      <c r="AH267" s="94"/>
      <c r="AI267" s="94"/>
      <c r="AJ267" s="94"/>
      <c r="AK267" s="94"/>
      <c r="AL267" s="94"/>
      <c r="AM267" s="94"/>
      <c r="AN267" s="94"/>
      <c r="AO267" s="94"/>
      <c r="AP267" s="94"/>
      <c r="AQ267" s="94"/>
      <c r="AR267" s="94"/>
      <c r="AS267" s="94"/>
      <c r="AT267" s="94"/>
      <c r="AU267" s="94"/>
      <c r="AV267" s="53"/>
      <c r="AW267" s="43"/>
    </row>
    <row r="268" spans="2:49" hidden="1" x14ac:dyDescent="0.35">
      <c r="B268" s="39"/>
      <c r="C268" s="41"/>
      <c r="D268" s="41"/>
      <c r="E268" s="51">
        <f t="shared" si="10"/>
        <v>44013</v>
      </c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2"/>
      <c r="R268" s="53"/>
      <c r="S268" s="52"/>
      <c r="T268" s="52"/>
      <c r="U268" s="53">
        <v>-0.6</v>
      </c>
      <c r="V268" s="53">
        <v>1.2</v>
      </c>
      <c r="W268" s="53">
        <v>1.4</v>
      </c>
      <c r="X268" s="53">
        <v>1.5</v>
      </c>
      <c r="Y268" s="53">
        <v>1.6</v>
      </c>
      <c r="Z268" s="53">
        <v>1.7</v>
      </c>
      <c r="AA268" s="53">
        <v>1.7</v>
      </c>
      <c r="AB268" s="53"/>
      <c r="AC268" s="53"/>
      <c r="AD268" s="53"/>
      <c r="AE268" s="53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  <c r="AP268" s="94"/>
      <c r="AQ268" s="94"/>
      <c r="AR268" s="94"/>
      <c r="AS268" s="94"/>
      <c r="AT268" s="94"/>
      <c r="AU268" s="94"/>
      <c r="AV268" s="53"/>
      <c r="AW268" s="43"/>
    </row>
    <row r="269" spans="2:49" hidden="1" x14ac:dyDescent="0.35">
      <c r="B269" s="39"/>
      <c r="C269" s="41"/>
      <c r="D269" s="41"/>
      <c r="E269" s="51">
        <f t="shared" si="10"/>
        <v>44044</v>
      </c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2"/>
      <c r="R269" s="53"/>
      <c r="S269" s="52"/>
      <c r="T269" s="52"/>
      <c r="U269" s="52">
        <v>-1.8</v>
      </c>
      <c r="V269" s="53">
        <v>1.5</v>
      </c>
      <c r="W269" s="53">
        <v>1.3</v>
      </c>
      <c r="X269" s="53">
        <v>1.5</v>
      </c>
      <c r="Y269" s="53">
        <v>1.6</v>
      </c>
      <c r="Z269" s="53">
        <v>1.7</v>
      </c>
      <c r="AA269" s="53">
        <v>1.7</v>
      </c>
      <c r="AB269" s="53"/>
      <c r="AC269" s="53"/>
      <c r="AD269" s="53"/>
      <c r="AE269" s="53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4"/>
      <c r="AV269" s="53"/>
      <c r="AW269" s="43"/>
    </row>
    <row r="270" spans="2:49" hidden="1" x14ac:dyDescent="0.35">
      <c r="B270" s="39"/>
      <c r="C270" s="41"/>
      <c r="D270" s="41"/>
      <c r="E270" s="51">
        <f t="shared" si="10"/>
        <v>44075</v>
      </c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2"/>
      <c r="R270" s="53"/>
      <c r="S270" s="52"/>
      <c r="T270" s="52"/>
      <c r="U270" s="52">
        <v>-2</v>
      </c>
      <c r="V270" s="53">
        <v>1.9</v>
      </c>
      <c r="W270" s="53">
        <v>1.3</v>
      </c>
      <c r="X270" s="53">
        <v>1.5</v>
      </c>
      <c r="Y270" s="53">
        <v>1.4</v>
      </c>
      <c r="Z270" s="53">
        <v>1.6</v>
      </c>
      <c r="AA270" s="53">
        <v>1.6</v>
      </c>
      <c r="AB270" s="53"/>
      <c r="AC270" s="53"/>
      <c r="AD270" s="53"/>
      <c r="AE270" s="53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  <c r="AP270" s="94"/>
      <c r="AQ270" s="94"/>
      <c r="AR270" s="94"/>
      <c r="AS270" s="94"/>
      <c r="AT270" s="94"/>
      <c r="AU270" s="94"/>
      <c r="AV270" s="53"/>
      <c r="AW270" s="43"/>
    </row>
    <row r="271" spans="2:49" hidden="1" x14ac:dyDescent="0.35">
      <c r="B271" s="39"/>
      <c r="C271" s="41"/>
      <c r="D271" s="41"/>
      <c r="E271" s="51">
        <f t="shared" si="10"/>
        <v>44105</v>
      </c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2"/>
      <c r="R271" s="53"/>
      <c r="S271" s="53"/>
      <c r="T271" s="52"/>
      <c r="U271" s="52"/>
      <c r="V271" s="52">
        <v>1.9</v>
      </c>
      <c r="W271" s="53">
        <v>1.5</v>
      </c>
      <c r="X271" s="53">
        <v>1.7</v>
      </c>
      <c r="Y271" s="53">
        <v>1.5</v>
      </c>
      <c r="Z271" s="53">
        <v>1.7</v>
      </c>
      <c r="AA271" s="53">
        <v>1.7</v>
      </c>
      <c r="AB271" s="53">
        <v>1.8</v>
      </c>
      <c r="AC271" s="53"/>
      <c r="AD271" s="53"/>
      <c r="AE271" s="53"/>
      <c r="AF271" s="94"/>
      <c r="AG271" s="94"/>
      <c r="AH271" s="94"/>
      <c r="AI271" s="94"/>
      <c r="AJ271" s="94"/>
      <c r="AK271" s="94"/>
      <c r="AL271" s="94"/>
      <c r="AM271" s="94"/>
      <c r="AN271" s="94"/>
      <c r="AO271" s="94"/>
      <c r="AP271" s="94"/>
      <c r="AQ271" s="94"/>
      <c r="AR271" s="94"/>
      <c r="AS271" s="94"/>
      <c r="AT271" s="94"/>
      <c r="AU271" s="94"/>
      <c r="AV271" s="53"/>
      <c r="AW271" s="43"/>
    </row>
    <row r="272" spans="2:49" hidden="1" x14ac:dyDescent="0.35">
      <c r="B272" s="39"/>
      <c r="C272" s="41"/>
      <c r="D272" s="41"/>
      <c r="E272" s="51">
        <f t="shared" si="10"/>
        <v>44136</v>
      </c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2"/>
      <c r="R272" s="53"/>
      <c r="S272" s="53"/>
      <c r="T272" s="52"/>
      <c r="U272" s="52"/>
      <c r="V272" s="53">
        <v>3.6</v>
      </c>
      <c r="W272" s="53">
        <v>1.6</v>
      </c>
      <c r="X272" s="53">
        <v>1.7</v>
      </c>
      <c r="Y272" s="53">
        <v>1.5</v>
      </c>
      <c r="Z272" s="53">
        <v>1.7</v>
      </c>
      <c r="AA272" s="53">
        <v>1.7</v>
      </c>
      <c r="AB272" s="53">
        <v>1.8</v>
      </c>
      <c r="AC272" s="53"/>
      <c r="AD272" s="53"/>
      <c r="AE272" s="53"/>
      <c r="AF272" s="94"/>
      <c r="AG272" s="94"/>
      <c r="AH272" s="94"/>
      <c r="AI272" s="94"/>
      <c r="AJ272" s="94"/>
      <c r="AK272" s="94"/>
      <c r="AL272" s="94"/>
      <c r="AM272" s="94"/>
      <c r="AN272" s="94"/>
      <c r="AO272" s="94"/>
      <c r="AP272" s="94"/>
      <c r="AQ272" s="94"/>
      <c r="AR272" s="94"/>
      <c r="AS272" s="94"/>
      <c r="AT272" s="94"/>
      <c r="AU272" s="94"/>
      <c r="AV272" s="53"/>
      <c r="AW272" s="43"/>
    </row>
    <row r="273" spans="2:49" hidden="1" x14ac:dyDescent="0.35">
      <c r="B273" s="39"/>
      <c r="C273" s="41"/>
      <c r="D273" s="41"/>
      <c r="E273" s="51">
        <f t="shared" si="10"/>
        <v>44166</v>
      </c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2"/>
      <c r="R273" s="53"/>
      <c r="S273" s="53"/>
      <c r="T273" s="52"/>
      <c r="U273" s="52"/>
      <c r="V273" s="53">
        <v>3.6</v>
      </c>
      <c r="W273" s="53">
        <v>1.7</v>
      </c>
      <c r="X273" s="53">
        <v>1.7</v>
      </c>
      <c r="Y273" s="53">
        <v>1.8</v>
      </c>
      <c r="Z273" s="53">
        <v>1.8</v>
      </c>
      <c r="AA273" s="53">
        <v>1.8</v>
      </c>
      <c r="AB273" s="53">
        <v>1.8</v>
      </c>
      <c r="AC273" s="53"/>
      <c r="AD273" s="53"/>
      <c r="AE273" s="53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  <c r="AP273" s="94"/>
      <c r="AQ273" s="94"/>
      <c r="AR273" s="94"/>
      <c r="AS273" s="94"/>
      <c r="AT273" s="94"/>
      <c r="AU273" s="94"/>
      <c r="AV273" s="53"/>
      <c r="AW273" s="43"/>
    </row>
    <row r="274" spans="2:49" hidden="1" x14ac:dyDescent="0.35">
      <c r="B274" s="39"/>
      <c r="C274" s="41"/>
      <c r="D274" s="41"/>
      <c r="E274" s="51">
        <f t="shared" si="10"/>
        <v>44197</v>
      </c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2"/>
      <c r="R274" s="53"/>
      <c r="S274" s="53"/>
      <c r="T274" s="52"/>
      <c r="U274" s="52"/>
      <c r="V274" s="53"/>
      <c r="W274" s="53">
        <v>1.6</v>
      </c>
      <c r="X274" s="53">
        <v>1.8</v>
      </c>
      <c r="Y274" s="53">
        <v>1.8</v>
      </c>
      <c r="Z274" s="53">
        <v>1.8</v>
      </c>
      <c r="AA274" s="53">
        <v>1.8</v>
      </c>
      <c r="AB274" s="53">
        <v>1.9</v>
      </c>
      <c r="AC274" s="53">
        <v>1.9</v>
      </c>
      <c r="AD274" s="53"/>
      <c r="AE274" s="53"/>
      <c r="AF274" s="94"/>
      <c r="AG274" s="94"/>
      <c r="AH274" s="94"/>
      <c r="AI274" s="94"/>
      <c r="AJ274" s="94"/>
      <c r="AK274" s="94"/>
      <c r="AL274" s="94"/>
      <c r="AM274" s="94"/>
      <c r="AN274" s="94"/>
      <c r="AO274" s="94"/>
      <c r="AP274" s="94"/>
      <c r="AQ274" s="94"/>
      <c r="AR274" s="94"/>
      <c r="AS274" s="94"/>
      <c r="AT274" s="94"/>
      <c r="AU274" s="94"/>
      <c r="AV274" s="53"/>
      <c r="AW274" s="43"/>
    </row>
    <row r="275" spans="2:49" hidden="1" x14ac:dyDescent="0.35">
      <c r="B275" s="39"/>
      <c r="C275" s="41"/>
      <c r="D275" s="41"/>
      <c r="E275" s="51">
        <f t="shared" si="10"/>
        <v>44228</v>
      </c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2"/>
      <c r="R275" s="53"/>
      <c r="S275" s="53"/>
      <c r="T275" s="52"/>
      <c r="U275" s="52"/>
      <c r="V275" s="53"/>
      <c r="W275" s="53">
        <v>2</v>
      </c>
      <c r="X275" s="53">
        <v>1.8</v>
      </c>
      <c r="Y275" s="53">
        <v>1.7</v>
      </c>
      <c r="Z275" s="53">
        <v>1.9</v>
      </c>
      <c r="AA275" s="53">
        <v>1.9</v>
      </c>
      <c r="AB275" s="53">
        <v>1.9</v>
      </c>
      <c r="AC275" s="53">
        <v>2</v>
      </c>
      <c r="AD275" s="53"/>
      <c r="AE275" s="53"/>
      <c r="AF275" s="94"/>
      <c r="AG275" s="94"/>
      <c r="AH275" s="94"/>
      <c r="AI275" s="94"/>
      <c r="AJ275" s="94"/>
      <c r="AK275" s="94"/>
      <c r="AL275" s="94"/>
      <c r="AM275" s="94"/>
      <c r="AN275" s="94"/>
      <c r="AO275" s="94"/>
      <c r="AP275" s="94"/>
      <c r="AQ275" s="94"/>
      <c r="AR275" s="94"/>
      <c r="AS275" s="94"/>
      <c r="AT275" s="94"/>
      <c r="AU275" s="94"/>
      <c r="AV275" s="53"/>
      <c r="AW275" s="43"/>
    </row>
    <row r="276" spans="2:49" hidden="1" x14ac:dyDescent="0.35">
      <c r="B276" s="39"/>
      <c r="C276" s="41"/>
      <c r="D276" s="41"/>
      <c r="E276" s="51">
        <f t="shared" si="10"/>
        <v>44256</v>
      </c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2"/>
      <c r="R276" s="53"/>
      <c r="S276" s="53"/>
      <c r="T276" s="52"/>
      <c r="U276" s="52"/>
      <c r="V276" s="53"/>
      <c r="W276" s="53">
        <v>2.1</v>
      </c>
      <c r="X276" s="53">
        <v>2.2000000000000002</v>
      </c>
      <c r="Y276" s="53">
        <v>1.8</v>
      </c>
      <c r="Z276" s="53">
        <v>1.9</v>
      </c>
      <c r="AA276" s="53">
        <v>1.9</v>
      </c>
      <c r="AB276" s="53">
        <v>1.9</v>
      </c>
      <c r="AC276" s="53">
        <v>2</v>
      </c>
      <c r="AD276" s="53"/>
      <c r="AE276" s="53"/>
      <c r="AF276" s="94"/>
      <c r="AG276" s="94"/>
      <c r="AH276" s="94"/>
      <c r="AI276" s="94"/>
      <c r="AJ276" s="94"/>
      <c r="AK276" s="94"/>
      <c r="AL276" s="94"/>
      <c r="AM276" s="94"/>
      <c r="AN276" s="94"/>
      <c r="AO276" s="94"/>
      <c r="AP276" s="94"/>
      <c r="AQ276" s="94"/>
      <c r="AR276" s="94"/>
      <c r="AS276" s="94"/>
      <c r="AT276" s="94"/>
      <c r="AU276" s="94"/>
      <c r="AV276" s="53"/>
      <c r="AW276" s="43"/>
    </row>
    <row r="277" spans="2:49" hidden="1" x14ac:dyDescent="0.35">
      <c r="B277" s="39"/>
      <c r="C277" s="41"/>
      <c r="D277" s="41"/>
      <c r="E277" s="51">
        <f t="shared" si="10"/>
        <v>44287</v>
      </c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2"/>
      <c r="R277" s="53"/>
      <c r="S277" s="53"/>
      <c r="T277" s="52"/>
      <c r="U277" s="52"/>
      <c r="V277" s="53"/>
      <c r="W277" s="53"/>
      <c r="X277" s="53">
        <v>2.2000000000000002</v>
      </c>
      <c r="Y277" s="53">
        <v>2.1</v>
      </c>
      <c r="Z277" s="53">
        <v>2.1</v>
      </c>
      <c r="AA277" s="53">
        <v>2</v>
      </c>
      <c r="AB277" s="53">
        <v>1.9</v>
      </c>
      <c r="AC277" s="53">
        <v>2.1</v>
      </c>
      <c r="AD277" s="53">
        <v>2.2000000000000002</v>
      </c>
      <c r="AE277" s="53"/>
      <c r="AF277" s="94"/>
      <c r="AG277" s="94"/>
      <c r="AH277" s="94"/>
      <c r="AI277" s="94"/>
      <c r="AJ277" s="94"/>
      <c r="AK277" s="94"/>
      <c r="AL277" s="94"/>
      <c r="AM277" s="94"/>
      <c r="AN277" s="94"/>
      <c r="AO277" s="94"/>
      <c r="AP277" s="94"/>
      <c r="AQ277" s="94"/>
      <c r="AR277" s="94"/>
      <c r="AS277" s="94"/>
      <c r="AT277" s="94"/>
      <c r="AU277" s="94"/>
      <c r="AV277" s="53"/>
      <c r="AW277" s="43"/>
    </row>
    <row r="278" spans="2:49" hidden="1" x14ac:dyDescent="0.35">
      <c r="B278" s="39"/>
      <c r="C278" s="41"/>
      <c r="D278" s="41"/>
      <c r="E278" s="51">
        <f t="shared" si="10"/>
        <v>44317</v>
      </c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2"/>
      <c r="R278" s="53"/>
      <c r="S278" s="53"/>
      <c r="T278" s="52"/>
      <c r="U278" s="52"/>
      <c r="V278" s="53"/>
      <c r="W278" s="53"/>
      <c r="X278" s="53">
        <v>4.0999999999999996</v>
      </c>
      <c r="Y278" s="53">
        <v>2.4</v>
      </c>
      <c r="Z278" s="53">
        <v>2.2000000000000002</v>
      </c>
      <c r="AA278" s="53">
        <v>2.1</v>
      </c>
      <c r="AB278" s="53">
        <v>2.2000000000000002</v>
      </c>
      <c r="AC278" s="53">
        <v>2.2000000000000002</v>
      </c>
      <c r="AD278" s="53">
        <v>2.2000000000000002</v>
      </c>
      <c r="AE278" s="53"/>
      <c r="AF278" s="94"/>
      <c r="AG278" s="94"/>
      <c r="AH278" s="94"/>
      <c r="AI278" s="94"/>
      <c r="AJ278" s="94"/>
      <c r="AK278" s="94"/>
      <c r="AL278" s="94"/>
      <c r="AM278" s="94"/>
      <c r="AN278" s="94"/>
      <c r="AO278" s="94"/>
      <c r="AP278" s="94"/>
      <c r="AQ278" s="94"/>
      <c r="AR278" s="94"/>
      <c r="AS278" s="94"/>
      <c r="AT278" s="94"/>
      <c r="AU278" s="94"/>
      <c r="AV278" s="53"/>
      <c r="AW278" s="43"/>
    </row>
    <row r="279" spans="2:49" hidden="1" x14ac:dyDescent="0.35">
      <c r="B279" s="39"/>
      <c r="C279" s="41"/>
      <c r="D279" s="41"/>
      <c r="E279" s="51">
        <f t="shared" si="10"/>
        <v>44348</v>
      </c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2"/>
      <c r="R279" s="53"/>
      <c r="S279" s="53"/>
      <c r="T279" s="52"/>
      <c r="U279" s="52"/>
      <c r="V279" s="53"/>
      <c r="W279" s="53"/>
      <c r="X279" s="53">
        <v>4.3</v>
      </c>
      <c r="Y279" s="53">
        <v>3.3</v>
      </c>
      <c r="Z279" s="53">
        <v>2.5</v>
      </c>
      <c r="AA279" s="53">
        <v>2.1</v>
      </c>
      <c r="AB279" s="53">
        <v>2.2000000000000002</v>
      </c>
      <c r="AC279" s="53">
        <v>2.2000000000000002</v>
      </c>
      <c r="AD279" s="53">
        <v>2.2999999999999998</v>
      </c>
      <c r="AE279" s="53"/>
      <c r="AF279" s="94"/>
      <c r="AG279" s="94"/>
      <c r="AH279" s="94"/>
      <c r="AI279" s="94"/>
      <c r="AJ279" s="94"/>
      <c r="AK279" s="94"/>
      <c r="AL279" s="94"/>
      <c r="AM279" s="94"/>
      <c r="AN279" s="94"/>
      <c r="AO279" s="94"/>
      <c r="AP279" s="94"/>
      <c r="AQ279" s="94"/>
      <c r="AR279" s="94"/>
      <c r="AS279" s="94"/>
      <c r="AT279" s="94"/>
      <c r="AU279" s="94"/>
      <c r="AV279" s="53"/>
      <c r="AW279" s="43"/>
    </row>
    <row r="280" spans="2:49" hidden="1" x14ac:dyDescent="0.35">
      <c r="B280" s="39"/>
      <c r="C280" s="41"/>
      <c r="D280" s="41"/>
      <c r="E280" s="51">
        <f t="shared" si="10"/>
        <v>44378</v>
      </c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2"/>
      <c r="R280" s="53"/>
      <c r="S280" s="53"/>
      <c r="T280" s="52"/>
      <c r="U280" s="52"/>
      <c r="V280" s="53"/>
      <c r="W280" s="53"/>
      <c r="X280" s="53"/>
      <c r="Y280" s="53">
        <v>4.5999999999999996</v>
      </c>
      <c r="Z280" s="53">
        <v>3</v>
      </c>
      <c r="AA280" s="53">
        <v>2.2999999999999998</v>
      </c>
      <c r="AB280" s="53">
        <v>2.2999999999999998</v>
      </c>
      <c r="AC280" s="53">
        <v>2.2999999999999998</v>
      </c>
      <c r="AD280" s="53">
        <v>2.2999999999999998</v>
      </c>
      <c r="AE280" s="53">
        <v>2.2999999999999998</v>
      </c>
      <c r="AF280" s="94"/>
      <c r="AG280" s="94"/>
      <c r="AH280" s="94"/>
      <c r="AI280" s="94"/>
      <c r="AJ280" s="94"/>
      <c r="AK280" s="94"/>
      <c r="AL280" s="94"/>
      <c r="AM280" s="94"/>
      <c r="AN280" s="94"/>
      <c r="AO280" s="94"/>
      <c r="AP280" s="94"/>
      <c r="AQ280" s="94"/>
      <c r="AR280" s="94"/>
      <c r="AS280" s="94"/>
      <c r="AT280" s="94"/>
      <c r="AU280" s="94"/>
      <c r="AV280" s="53"/>
      <c r="AW280" s="43"/>
    </row>
    <row r="281" spans="2:49" hidden="1" x14ac:dyDescent="0.35">
      <c r="B281" s="39"/>
      <c r="C281" s="41"/>
      <c r="D281" s="41"/>
      <c r="E281" s="51">
        <f t="shared" si="10"/>
        <v>44409</v>
      </c>
      <c r="F281" s="51">
        <f t="shared" ref="F281:V281" si="11">EDATE(F280,1)</f>
        <v>31</v>
      </c>
      <c r="G281" s="51">
        <f t="shared" si="11"/>
        <v>31</v>
      </c>
      <c r="H281" s="51">
        <f t="shared" si="11"/>
        <v>31</v>
      </c>
      <c r="I281" s="51">
        <f t="shared" si="11"/>
        <v>31</v>
      </c>
      <c r="J281" s="51">
        <f t="shared" si="11"/>
        <v>31</v>
      </c>
      <c r="K281" s="51">
        <f t="shared" si="11"/>
        <v>31</v>
      </c>
      <c r="L281" s="51">
        <f t="shared" si="11"/>
        <v>31</v>
      </c>
      <c r="M281" s="51">
        <f t="shared" si="11"/>
        <v>31</v>
      </c>
      <c r="N281" s="51">
        <f t="shared" si="11"/>
        <v>31</v>
      </c>
      <c r="O281" s="51">
        <f t="shared" si="11"/>
        <v>31</v>
      </c>
      <c r="P281" s="51">
        <f t="shared" si="11"/>
        <v>31</v>
      </c>
      <c r="Q281" s="51">
        <f t="shared" si="11"/>
        <v>31</v>
      </c>
      <c r="R281" s="51">
        <f t="shared" si="11"/>
        <v>31</v>
      </c>
      <c r="S281" s="51">
        <f t="shared" si="11"/>
        <v>31</v>
      </c>
      <c r="T281" s="51">
        <f t="shared" si="11"/>
        <v>31</v>
      </c>
      <c r="U281" s="51">
        <f t="shared" si="11"/>
        <v>31</v>
      </c>
      <c r="V281" s="51">
        <f t="shared" si="11"/>
        <v>31</v>
      </c>
      <c r="W281" s="53"/>
      <c r="X281" s="53"/>
      <c r="Y281" s="53">
        <v>6</v>
      </c>
      <c r="Z281" s="53">
        <v>3.7</v>
      </c>
      <c r="AA281" s="53">
        <v>2.5</v>
      </c>
      <c r="AB281" s="53">
        <v>2.4</v>
      </c>
      <c r="AC281" s="53">
        <v>2.2999999999999998</v>
      </c>
      <c r="AD281" s="53">
        <v>2.2999999999999998</v>
      </c>
      <c r="AE281" s="53">
        <v>2.2999999999999998</v>
      </c>
      <c r="AF281" s="94"/>
      <c r="AG281" s="94"/>
      <c r="AH281" s="94"/>
      <c r="AI281" s="94"/>
      <c r="AJ281" s="94"/>
      <c r="AK281" s="94"/>
      <c r="AL281" s="94"/>
      <c r="AM281" s="94"/>
      <c r="AN281" s="94"/>
      <c r="AO281" s="94"/>
      <c r="AP281" s="94"/>
      <c r="AQ281" s="94"/>
      <c r="AR281" s="94"/>
      <c r="AS281" s="94"/>
      <c r="AT281" s="94"/>
      <c r="AU281" s="94"/>
      <c r="AV281" s="53"/>
      <c r="AW281" s="43"/>
    </row>
    <row r="282" spans="2:49" hidden="1" x14ac:dyDescent="0.35">
      <c r="B282" s="39"/>
      <c r="C282" s="41"/>
      <c r="D282" s="41"/>
      <c r="E282" s="51">
        <f t="shared" si="10"/>
        <v>44440</v>
      </c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2"/>
      <c r="R282" s="53"/>
      <c r="S282" s="53"/>
      <c r="T282" s="52"/>
      <c r="U282" s="52"/>
      <c r="V282" s="53"/>
      <c r="W282" s="53"/>
      <c r="X282" s="53"/>
      <c r="Y282" s="53">
        <v>6.1</v>
      </c>
      <c r="Z282" s="53">
        <v>4.2</v>
      </c>
      <c r="AA282" s="53">
        <v>2.8</v>
      </c>
      <c r="AB282" s="53">
        <v>2.4</v>
      </c>
      <c r="AC282" s="53">
        <v>2.2999999999999998</v>
      </c>
      <c r="AD282" s="53">
        <v>2.4</v>
      </c>
      <c r="AE282" s="53">
        <v>2.2999999999999998</v>
      </c>
      <c r="AF282" s="94"/>
      <c r="AG282" s="94"/>
      <c r="AH282" s="94"/>
      <c r="AI282" s="94"/>
      <c r="AJ282" s="94"/>
      <c r="AK282" s="94"/>
      <c r="AL282" s="94"/>
      <c r="AM282" s="94"/>
      <c r="AN282" s="94"/>
      <c r="AO282" s="94"/>
      <c r="AP282" s="94"/>
      <c r="AQ282" s="94"/>
      <c r="AR282" s="94"/>
      <c r="AS282" s="94"/>
      <c r="AT282" s="94"/>
      <c r="AU282" s="94"/>
      <c r="AV282" s="53"/>
      <c r="AW282" s="43"/>
    </row>
    <row r="283" spans="2:49" hidden="1" x14ac:dyDescent="0.35">
      <c r="B283" s="39"/>
      <c r="C283" s="41"/>
      <c r="D283" s="41"/>
      <c r="E283" s="51">
        <f t="shared" si="10"/>
        <v>44470</v>
      </c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2"/>
      <c r="R283" s="53"/>
      <c r="S283" s="53"/>
      <c r="T283" s="52"/>
      <c r="U283" s="52"/>
      <c r="V283" s="53"/>
      <c r="W283" s="53"/>
      <c r="X283" s="53"/>
      <c r="Y283" s="53"/>
      <c r="Z283" s="53">
        <v>4.2</v>
      </c>
      <c r="AA283" s="53">
        <v>2.9</v>
      </c>
      <c r="AB283" s="53">
        <v>2.5</v>
      </c>
      <c r="AC283" s="53">
        <v>2.5</v>
      </c>
      <c r="AD283" s="53">
        <v>2.5</v>
      </c>
      <c r="AE283" s="53">
        <v>2.5</v>
      </c>
      <c r="AF283" s="94">
        <v>2.4</v>
      </c>
      <c r="AG283" s="94"/>
      <c r="AH283" s="94"/>
      <c r="AI283" s="94"/>
      <c r="AJ283" s="94"/>
      <c r="AK283" s="94"/>
      <c r="AL283" s="94"/>
      <c r="AM283" s="94"/>
      <c r="AN283" s="94"/>
      <c r="AO283" s="94"/>
      <c r="AP283" s="94"/>
      <c r="AQ283" s="94"/>
      <c r="AR283" s="94"/>
      <c r="AS283" s="94"/>
      <c r="AT283" s="94"/>
      <c r="AU283" s="94"/>
      <c r="AV283" s="53"/>
      <c r="AW283" s="43"/>
    </row>
    <row r="284" spans="2:49" hidden="1" x14ac:dyDescent="0.35">
      <c r="B284" s="39"/>
      <c r="C284" s="41"/>
      <c r="D284" s="41"/>
      <c r="E284" s="51">
        <f t="shared" si="10"/>
        <v>44501</v>
      </c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2"/>
      <c r="R284" s="53"/>
      <c r="S284" s="53"/>
      <c r="T284" s="52"/>
      <c r="U284" s="52"/>
      <c r="V284" s="53"/>
      <c r="W284" s="53"/>
      <c r="X284" s="53"/>
      <c r="Y284" s="53"/>
      <c r="Z284" s="53">
        <v>5.7</v>
      </c>
      <c r="AA284" s="53">
        <v>3.4</v>
      </c>
      <c r="AB284" s="53">
        <v>2.7</v>
      </c>
      <c r="AC284" s="53">
        <v>2.6</v>
      </c>
      <c r="AD284" s="53">
        <v>2.5</v>
      </c>
      <c r="AE284" s="53">
        <v>2.4</v>
      </c>
      <c r="AF284" s="94">
        <v>2.2999999999999998</v>
      </c>
      <c r="AG284" s="94"/>
      <c r="AH284" s="94"/>
      <c r="AI284" s="94"/>
      <c r="AJ284" s="94"/>
      <c r="AK284" s="94"/>
      <c r="AL284" s="94"/>
      <c r="AM284" s="94"/>
      <c r="AN284" s="94"/>
      <c r="AO284" s="94"/>
      <c r="AP284" s="94"/>
      <c r="AQ284" s="94"/>
      <c r="AR284" s="94"/>
      <c r="AS284" s="94"/>
      <c r="AT284" s="94"/>
      <c r="AU284" s="94"/>
      <c r="AV284" s="53"/>
      <c r="AW284" s="43"/>
    </row>
    <row r="285" spans="2:49" hidden="1" x14ac:dyDescent="0.35">
      <c r="B285" s="39"/>
      <c r="C285" s="41"/>
      <c r="D285" s="41"/>
      <c r="E285" s="51">
        <f t="shared" si="10"/>
        <v>44531</v>
      </c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2"/>
      <c r="R285" s="53"/>
      <c r="S285" s="53"/>
      <c r="T285" s="52"/>
      <c r="U285" s="52"/>
      <c r="V285" s="53"/>
      <c r="W285" s="53"/>
      <c r="X285" s="53"/>
      <c r="Y285" s="53"/>
      <c r="Z285" s="52">
        <v>5.9</v>
      </c>
      <c r="AA285" s="53">
        <v>4.5999999999999996</v>
      </c>
      <c r="AB285" s="53">
        <v>3.4</v>
      </c>
      <c r="AC285" s="53">
        <v>2.8</v>
      </c>
      <c r="AD285" s="53">
        <v>2.7</v>
      </c>
      <c r="AE285" s="53">
        <v>2.5</v>
      </c>
      <c r="AF285" s="94">
        <v>2.5</v>
      </c>
      <c r="AG285" s="94"/>
      <c r="AH285" s="94"/>
      <c r="AI285" s="94"/>
      <c r="AJ285" s="94"/>
      <c r="AK285" s="94"/>
      <c r="AL285" s="94"/>
      <c r="AM285" s="94"/>
      <c r="AN285" s="94"/>
      <c r="AO285" s="94"/>
      <c r="AP285" s="94"/>
      <c r="AQ285" s="94"/>
      <c r="AR285" s="94"/>
      <c r="AS285" s="94"/>
      <c r="AT285" s="94"/>
      <c r="AU285" s="94"/>
      <c r="AV285" s="53"/>
      <c r="AW285" s="43"/>
    </row>
    <row r="286" spans="2:49" hidden="1" x14ac:dyDescent="0.35">
      <c r="B286" s="39"/>
      <c r="C286" s="41"/>
      <c r="D286" s="41"/>
      <c r="E286" s="51">
        <f t="shared" si="10"/>
        <v>44562</v>
      </c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2"/>
      <c r="R286" s="53"/>
      <c r="S286" s="53"/>
      <c r="T286" s="52"/>
      <c r="U286" s="52"/>
      <c r="V286" s="53"/>
      <c r="W286" s="53"/>
      <c r="X286" s="53"/>
      <c r="Y286" s="53"/>
      <c r="Z286" s="52"/>
      <c r="AA286" s="53">
        <v>4.5999999999999996</v>
      </c>
      <c r="AB286" s="53">
        <v>3.7</v>
      </c>
      <c r="AC286" s="53">
        <v>3.1</v>
      </c>
      <c r="AD286" s="53">
        <v>2.8</v>
      </c>
      <c r="AE286" s="53">
        <v>2.6</v>
      </c>
      <c r="AF286" s="94">
        <v>2.5</v>
      </c>
      <c r="AG286" s="94">
        <v>2.5</v>
      </c>
      <c r="AH286" s="94"/>
      <c r="AI286" s="94"/>
      <c r="AJ286" s="94"/>
      <c r="AK286" s="94"/>
      <c r="AL286" s="94"/>
      <c r="AM286" s="94"/>
      <c r="AN286" s="94"/>
      <c r="AO286" s="94"/>
      <c r="AP286" s="94"/>
      <c r="AQ286" s="94"/>
      <c r="AR286" s="94"/>
      <c r="AS286" s="94"/>
      <c r="AT286" s="94"/>
      <c r="AU286" s="94"/>
      <c r="AV286" s="53"/>
      <c r="AW286" s="43"/>
    </row>
    <row r="287" spans="2:49" hidden="1" x14ac:dyDescent="0.35">
      <c r="B287" s="39"/>
      <c r="C287" s="41"/>
      <c r="D287" s="41"/>
      <c r="E287" s="51">
        <f t="shared" si="10"/>
        <v>44593</v>
      </c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2"/>
      <c r="R287" s="53"/>
      <c r="S287" s="53"/>
      <c r="T287" s="52"/>
      <c r="U287" s="52"/>
      <c r="V287" s="53"/>
      <c r="W287" s="53"/>
      <c r="X287" s="53"/>
      <c r="Y287" s="53"/>
      <c r="Z287" s="52"/>
      <c r="AA287" s="53">
        <v>6.9</v>
      </c>
      <c r="AB287" s="53">
        <v>4.3</v>
      </c>
      <c r="AC287" s="53">
        <v>3.4</v>
      </c>
      <c r="AD287" s="53">
        <v>3</v>
      </c>
      <c r="AE287" s="53">
        <v>2.8</v>
      </c>
      <c r="AF287" s="94">
        <v>2.6</v>
      </c>
      <c r="AG287" s="94">
        <v>2.5</v>
      </c>
      <c r="AH287" s="94"/>
      <c r="AI287" s="94"/>
      <c r="AJ287" s="94"/>
      <c r="AK287" s="94"/>
      <c r="AL287" s="94"/>
      <c r="AM287" s="94"/>
      <c r="AN287" s="94"/>
      <c r="AO287" s="94"/>
      <c r="AP287" s="94"/>
      <c r="AQ287" s="94"/>
      <c r="AR287" s="94"/>
      <c r="AS287" s="94"/>
      <c r="AT287" s="94"/>
      <c r="AU287" s="94"/>
      <c r="AV287" s="53"/>
      <c r="AW287" s="43"/>
    </row>
    <row r="288" spans="2:49" hidden="1" x14ac:dyDescent="0.35">
      <c r="B288" s="39"/>
      <c r="C288" s="41"/>
      <c r="D288" s="41"/>
      <c r="E288" s="51">
        <f t="shared" si="10"/>
        <v>44621</v>
      </c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2"/>
      <c r="R288" s="53"/>
      <c r="S288" s="53"/>
      <c r="T288" s="52"/>
      <c r="U288" s="52"/>
      <c r="V288" s="53"/>
      <c r="W288" s="53"/>
      <c r="X288" s="53"/>
      <c r="Y288" s="53"/>
      <c r="Z288" s="53"/>
      <c r="AA288" s="52">
        <v>7.1</v>
      </c>
      <c r="AB288" s="53">
        <v>4.8</v>
      </c>
      <c r="AC288" s="53">
        <v>3.8</v>
      </c>
      <c r="AD288" s="53">
        <v>3.1</v>
      </c>
      <c r="AE288" s="53">
        <v>2.8</v>
      </c>
      <c r="AF288" s="94">
        <v>2.6</v>
      </c>
      <c r="AG288" s="94">
        <v>2.5</v>
      </c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4"/>
      <c r="AV288" s="53"/>
      <c r="AW288" s="43"/>
    </row>
    <row r="289" spans="2:49" hidden="1" x14ac:dyDescent="0.35">
      <c r="B289" s="39"/>
      <c r="C289" s="41"/>
      <c r="D289" s="41"/>
      <c r="E289" s="51">
        <f t="shared" si="10"/>
        <v>44652</v>
      </c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2"/>
      <c r="R289" s="53"/>
      <c r="S289" s="53"/>
      <c r="T289" s="52"/>
      <c r="U289" s="52"/>
      <c r="V289" s="53"/>
      <c r="W289" s="53"/>
      <c r="X289" s="53"/>
      <c r="Y289" s="53"/>
      <c r="Z289" s="53"/>
      <c r="AA289" s="52"/>
      <c r="AB289" s="53">
        <v>4.8</v>
      </c>
      <c r="AC289" s="53">
        <v>5.0999999999999996</v>
      </c>
      <c r="AD289" s="53">
        <v>3.7</v>
      </c>
      <c r="AE289" s="53">
        <v>3</v>
      </c>
      <c r="AF289" s="94">
        <v>2.8</v>
      </c>
      <c r="AG289" s="94">
        <v>2.6</v>
      </c>
      <c r="AH289" s="94">
        <v>2.6</v>
      </c>
      <c r="AI289" s="94"/>
      <c r="AJ289" s="94"/>
      <c r="AK289" s="94"/>
      <c r="AL289" s="94"/>
      <c r="AM289" s="94"/>
      <c r="AN289" s="94"/>
      <c r="AO289" s="94"/>
      <c r="AP289" s="94"/>
      <c r="AQ289" s="94"/>
      <c r="AR289" s="94"/>
      <c r="AS289" s="94"/>
      <c r="AT289" s="94"/>
      <c r="AU289" s="94"/>
      <c r="AV289" s="53"/>
      <c r="AW289" s="43"/>
    </row>
    <row r="290" spans="2:49" hidden="1" x14ac:dyDescent="0.35">
      <c r="B290" s="39"/>
      <c r="C290" s="41"/>
      <c r="D290" s="41"/>
      <c r="E290" s="51">
        <f t="shared" ref="E290:E306" si="12">EDATE(E289,1)</f>
        <v>44682</v>
      </c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2"/>
      <c r="R290" s="53"/>
      <c r="S290" s="53"/>
      <c r="T290" s="52"/>
      <c r="U290" s="52"/>
      <c r="V290" s="53"/>
      <c r="W290" s="53"/>
      <c r="X290" s="53"/>
      <c r="Y290" s="53"/>
      <c r="Z290" s="53"/>
      <c r="AA290" s="52"/>
      <c r="AB290" s="53">
        <v>8</v>
      </c>
      <c r="AC290" s="53">
        <v>5.6</v>
      </c>
      <c r="AD290" s="53">
        <v>4</v>
      </c>
      <c r="AE290" s="53">
        <v>3.4</v>
      </c>
      <c r="AF290" s="94">
        <v>3</v>
      </c>
      <c r="AG290" s="94">
        <v>2.8</v>
      </c>
      <c r="AH290" s="94">
        <v>2.6</v>
      </c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53"/>
      <c r="AW290" s="43"/>
    </row>
    <row r="291" spans="2:49" hidden="1" x14ac:dyDescent="0.35">
      <c r="B291" s="39"/>
      <c r="C291" s="41"/>
      <c r="D291" s="41"/>
      <c r="E291" s="51">
        <f t="shared" si="12"/>
        <v>44713</v>
      </c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2"/>
      <c r="R291" s="53"/>
      <c r="S291" s="53"/>
      <c r="T291" s="52"/>
      <c r="U291" s="52"/>
      <c r="V291" s="53"/>
      <c r="W291" s="53"/>
      <c r="X291" s="53"/>
      <c r="Y291" s="53"/>
      <c r="Z291" s="53"/>
      <c r="AA291" s="52"/>
      <c r="AB291" s="52">
        <v>8.1</v>
      </c>
      <c r="AC291" s="53">
        <v>5.9</v>
      </c>
      <c r="AD291" s="53">
        <v>4.5999999999999996</v>
      </c>
      <c r="AE291" s="53">
        <v>3.5</v>
      </c>
      <c r="AF291" s="94">
        <v>3.1</v>
      </c>
      <c r="AG291" s="94">
        <v>2.8</v>
      </c>
      <c r="AH291" s="94">
        <v>2.7</v>
      </c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4"/>
      <c r="AV291" s="53"/>
      <c r="AW291" s="43"/>
    </row>
    <row r="292" spans="2:49" hidden="1" x14ac:dyDescent="0.35">
      <c r="B292" s="39"/>
      <c r="C292" s="41"/>
      <c r="D292" s="41"/>
      <c r="E292" s="51">
        <f t="shared" si="12"/>
        <v>44743</v>
      </c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2"/>
      <c r="R292" s="53"/>
      <c r="S292" s="53"/>
      <c r="T292" s="52"/>
      <c r="U292" s="52"/>
      <c r="V292" s="53"/>
      <c r="W292" s="53"/>
      <c r="X292" s="53"/>
      <c r="Y292" s="53"/>
      <c r="Z292" s="53"/>
      <c r="AA292" s="52"/>
      <c r="AB292" s="52"/>
      <c r="AC292" s="53">
        <v>5.9</v>
      </c>
      <c r="AD292" s="53">
        <v>5.2</v>
      </c>
      <c r="AE292" s="53">
        <v>3.9</v>
      </c>
      <c r="AF292" s="94">
        <v>3.4</v>
      </c>
      <c r="AG292" s="94">
        <v>2.8</v>
      </c>
      <c r="AH292" s="94">
        <v>2.7</v>
      </c>
      <c r="AI292" s="94">
        <v>2.6</v>
      </c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4"/>
      <c r="AV292" s="53"/>
      <c r="AW292" s="43"/>
    </row>
    <row r="293" spans="2:49" hidden="1" x14ac:dyDescent="0.35">
      <c r="B293" s="39"/>
      <c r="C293" s="41"/>
      <c r="D293" s="41"/>
      <c r="E293" s="51">
        <f t="shared" si="12"/>
        <v>44774</v>
      </c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2"/>
      <c r="R293" s="53"/>
      <c r="S293" s="53"/>
      <c r="T293" s="52"/>
      <c r="U293" s="52"/>
      <c r="V293" s="53"/>
      <c r="W293" s="53"/>
      <c r="X293" s="53"/>
      <c r="Y293" s="53"/>
      <c r="Z293" s="53"/>
      <c r="AA293" s="52"/>
      <c r="AB293" s="52"/>
      <c r="AC293" s="53">
        <v>8.6999999999999993</v>
      </c>
      <c r="AD293" s="53">
        <v>5.3</v>
      </c>
      <c r="AE293" s="53">
        <v>3.8</v>
      </c>
      <c r="AF293" s="94">
        <v>3.3</v>
      </c>
      <c r="AG293" s="94">
        <v>2.7</v>
      </c>
      <c r="AH293" s="94">
        <v>2.7</v>
      </c>
      <c r="AI293" s="94">
        <v>2.6</v>
      </c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53"/>
      <c r="AW293" s="43"/>
    </row>
    <row r="294" spans="2:49" hidden="1" x14ac:dyDescent="0.35">
      <c r="B294" s="39"/>
      <c r="C294" s="41"/>
      <c r="D294" s="41"/>
      <c r="E294" s="51">
        <f t="shared" si="12"/>
        <v>44805</v>
      </c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2"/>
      <c r="R294" s="53"/>
      <c r="S294" s="53"/>
      <c r="T294" s="52"/>
      <c r="U294" s="52"/>
      <c r="V294" s="53"/>
      <c r="W294" s="53"/>
      <c r="X294" s="53"/>
      <c r="Y294" s="53"/>
      <c r="Z294" s="53"/>
      <c r="AA294" s="52"/>
      <c r="AB294" s="52"/>
      <c r="AC294" s="52">
        <v>8.9</v>
      </c>
      <c r="AD294" s="53">
        <v>4.9000000000000004</v>
      </c>
      <c r="AE294" s="53">
        <v>4.0999999999999996</v>
      </c>
      <c r="AF294" s="94">
        <v>3.3</v>
      </c>
      <c r="AG294" s="94">
        <v>2.7</v>
      </c>
      <c r="AH294" s="94">
        <v>2.7</v>
      </c>
      <c r="AI294" s="94">
        <v>2.5</v>
      </c>
      <c r="AJ294" s="94"/>
      <c r="AK294" s="94"/>
      <c r="AL294" s="94"/>
      <c r="AM294" s="94"/>
      <c r="AN294" s="94"/>
      <c r="AO294" s="94"/>
      <c r="AP294" s="94"/>
      <c r="AQ294" s="94"/>
      <c r="AR294" s="94"/>
      <c r="AS294" s="94"/>
      <c r="AT294" s="94"/>
      <c r="AU294" s="94"/>
      <c r="AV294" s="53"/>
      <c r="AW294" s="43"/>
    </row>
    <row r="295" spans="2:49" hidden="1" x14ac:dyDescent="0.35">
      <c r="B295" s="39"/>
      <c r="C295" s="41"/>
      <c r="D295" s="41"/>
      <c r="E295" s="51">
        <f t="shared" si="12"/>
        <v>44835</v>
      </c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2"/>
      <c r="R295" s="53"/>
      <c r="S295" s="53"/>
      <c r="T295" s="52"/>
      <c r="U295" s="52"/>
      <c r="V295" s="53"/>
      <c r="W295" s="53"/>
      <c r="X295" s="53"/>
      <c r="Y295" s="53"/>
      <c r="Z295" s="53"/>
      <c r="AA295" s="52"/>
      <c r="AB295" s="52"/>
      <c r="AC295" s="52"/>
      <c r="AD295" s="53">
        <v>4.9000000000000004</v>
      </c>
      <c r="AE295" s="53">
        <v>4.3</v>
      </c>
      <c r="AF295" s="94">
        <v>3.5</v>
      </c>
      <c r="AG295" s="94">
        <v>3</v>
      </c>
      <c r="AH295" s="94">
        <v>2.8</v>
      </c>
      <c r="AI295" s="94">
        <v>2.7</v>
      </c>
      <c r="AJ295" s="94">
        <v>2.5</v>
      </c>
      <c r="AK295" s="94"/>
      <c r="AL295" s="94"/>
      <c r="AM295" s="94"/>
      <c r="AN295" s="94"/>
      <c r="AO295" s="94"/>
      <c r="AP295" s="94"/>
      <c r="AQ295" s="94"/>
      <c r="AR295" s="94"/>
      <c r="AS295" s="94"/>
      <c r="AT295" s="94"/>
      <c r="AU295" s="94"/>
      <c r="AV295" s="53"/>
      <c r="AW295" s="43"/>
    </row>
    <row r="296" spans="2:49" hidden="1" x14ac:dyDescent="0.35">
      <c r="B296" s="39"/>
      <c r="C296" s="41"/>
      <c r="D296" s="41"/>
      <c r="E296" s="51">
        <f t="shared" si="12"/>
        <v>44866</v>
      </c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2"/>
      <c r="R296" s="53"/>
      <c r="S296" s="53"/>
      <c r="T296" s="52"/>
      <c r="U296" s="52"/>
      <c r="V296" s="53"/>
      <c r="W296" s="53"/>
      <c r="X296" s="53"/>
      <c r="Y296" s="53"/>
      <c r="Z296" s="53"/>
      <c r="AA296" s="52"/>
      <c r="AB296" s="52"/>
      <c r="AC296" s="52"/>
      <c r="AD296" s="53">
        <v>4.0999999999999996</v>
      </c>
      <c r="AE296" s="53">
        <v>4.5999999999999996</v>
      </c>
      <c r="AF296" s="94">
        <v>3.8</v>
      </c>
      <c r="AG296" s="94">
        <v>3.1</v>
      </c>
      <c r="AH296" s="94">
        <v>2.7</v>
      </c>
      <c r="AI296" s="94">
        <v>2.7</v>
      </c>
      <c r="AJ296" s="94">
        <v>2.2999999999999998</v>
      </c>
      <c r="AK296" s="94"/>
      <c r="AL296" s="94"/>
      <c r="AM296" s="94"/>
      <c r="AN296" s="94"/>
      <c r="AO296" s="94"/>
      <c r="AP296" s="94"/>
      <c r="AQ296" s="94"/>
      <c r="AR296" s="94"/>
      <c r="AS296" s="94"/>
      <c r="AT296" s="94"/>
      <c r="AU296" s="94"/>
      <c r="AV296" s="53"/>
      <c r="AW296" s="43"/>
    </row>
    <row r="297" spans="2:49" hidden="1" x14ac:dyDescent="0.35">
      <c r="B297" s="39"/>
      <c r="C297" s="41"/>
      <c r="D297" s="41"/>
      <c r="E297" s="51">
        <f t="shared" si="12"/>
        <v>44896</v>
      </c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2"/>
      <c r="R297" s="53"/>
      <c r="S297" s="53"/>
      <c r="T297" s="52"/>
      <c r="U297" s="52"/>
      <c r="V297" s="53"/>
      <c r="W297" s="53"/>
      <c r="X297" s="53"/>
      <c r="Y297" s="53"/>
      <c r="Z297" s="53"/>
      <c r="AA297" s="52"/>
      <c r="AB297" s="52"/>
      <c r="AC297" s="52"/>
      <c r="AD297" s="52">
        <v>4.3</v>
      </c>
      <c r="AE297" s="53">
        <v>4.3</v>
      </c>
      <c r="AF297" s="94">
        <v>3.8</v>
      </c>
      <c r="AG297" s="94">
        <v>3</v>
      </c>
      <c r="AH297" s="94">
        <v>2.7</v>
      </c>
      <c r="AI297" s="94">
        <v>2.6</v>
      </c>
      <c r="AJ297" s="94">
        <v>2.2999999999999998</v>
      </c>
      <c r="AK297" s="94"/>
      <c r="AL297" s="94"/>
      <c r="AM297" s="94"/>
      <c r="AN297" s="94"/>
      <c r="AO297" s="94"/>
      <c r="AP297" s="94"/>
      <c r="AQ297" s="94"/>
      <c r="AR297" s="94"/>
      <c r="AS297" s="94"/>
      <c r="AT297" s="94"/>
      <c r="AU297" s="94"/>
      <c r="AV297" s="53"/>
      <c r="AW297" s="43"/>
    </row>
    <row r="298" spans="2:49" hidden="1" x14ac:dyDescent="0.35">
      <c r="B298" s="39"/>
      <c r="C298" s="41"/>
      <c r="D298" s="41"/>
      <c r="E298" s="51">
        <f t="shared" si="12"/>
        <v>44927</v>
      </c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2"/>
      <c r="R298" s="53"/>
      <c r="S298" s="53"/>
      <c r="T298" s="52"/>
      <c r="U298" s="52"/>
      <c r="V298" s="53"/>
      <c r="W298" s="53"/>
      <c r="X298" s="53"/>
      <c r="Y298" s="53"/>
      <c r="Z298" s="53"/>
      <c r="AA298" s="52"/>
      <c r="AB298" s="52"/>
      <c r="AC298" s="52"/>
      <c r="AD298" s="52"/>
      <c r="AE298" s="53">
        <v>4.3</v>
      </c>
      <c r="AF298" s="94">
        <v>3.6</v>
      </c>
      <c r="AG298" s="94">
        <v>3</v>
      </c>
      <c r="AH298" s="94">
        <v>2.7</v>
      </c>
      <c r="AI298" s="94">
        <v>2.5</v>
      </c>
      <c r="AJ298" s="94">
        <v>2.2999999999999998</v>
      </c>
      <c r="AK298" s="94">
        <v>2.2000000000000002</v>
      </c>
      <c r="AL298" s="94"/>
      <c r="AM298" s="94"/>
      <c r="AN298" s="94"/>
      <c r="AO298" s="94"/>
      <c r="AP298" s="94"/>
      <c r="AQ298" s="94"/>
      <c r="AR298" s="94"/>
      <c r="AS298" s="94"/>
      <c r="AT298" s="94"/>
      <c r="AU298" s="94"/>
      <c r="AV298" s="53"/>
      <c r="AW298" s="43"/>
    </row>
    <row r="299" spans="2:49" hidden="1" x14ac:dyDescent="0.35">
      <c r="B299" s="39"/>
      <c r="C299" s="41"/>
      <c r="D299" s="41"/>
      <c r="E299" s="51">
        <f t="shared" si="12"/>
        <v>44958</v>
      </c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2"/>
      <c r="R299" s="53"/>
      <c r="S299" s="53"/>
      <c r="T299" s="52"/>
      <c r="U299" s="52"/>
      <c r="V299" s="53"/>
      <c r="W299" s="53"/>
      <c r="X299" s="53"/>
      <c r="Y299" s="53"/>
      <c r="Z299" s="53"/>
      <c r="AA299" s="52"/>
      <c r="AB299" s="52"/>
      <c r="AC299" s="52"/>
      <c r="AD299" s="52"/>
      <c r="AE299" s="53">
        <v>3.5</v>
      </c>
      <c r="AF299" s="94">
        <v>3.3</v>
      </c>
      <c r="AG299" s="94">
        <v>3</v>
      </c>
      <c r="AH299" s="94">
        <v>2.7</v>
      </c>
      <c r="AI299" s="94">
        <v>2.6</v>
      </c>
      <c r="AJ299" s="94">
        <v>2.4</v>
      </c>
      <c r="AK299" s="94">
        <v>2.2999999999999998</v>
      </c>
      <c r="AL299" s="94"/>
      <c r="AM299" s="94"/>
      <c r="AN299" s="94"/>
      <c r="AO299" s="94"/>
      <c r="AP299" s="94"/>
      <c r="AQ299" s="94"/>
      <c r="AR299" s="94"/>
      <c r="AS299" s="94"/>
      <c r="AT299" s="94"/>
      <c r="AU299" s="94"/>
      <c r="AV299" s="53"/>
      <c r="AW299" s="43"/>
    </row>
    <row r="300" spans="2:49" hidden="1" x14ac:dyDescent="0.35">
      <c r="B300" s="39"/>
      <c r="C300" s="41"/>
      <c r="D300" s="41"/>
      <c r="E300" s="51">
        <f t="shared" si="12"/>
        <v>44986</v>
      </c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2"/>
      <c r="R300" s="53"/>
      <c r="S300" s="53"/>
      <c r="T300" s="52"/>
      <c r="U300" s="52"/>
      <c r="V300" s="53"/>
      <c r="W300" s="53"/>
      <c r="X300" s="53"/>
      <c r="Y300" s="53"/>
      <c r="Z300" s="53"/>
      <c r="AA300" s="52"/>
      <c r="AB300" s="52"/>
      <c r="AC300" s="52"/>
      <c r="AD300" s="52"/>
      <c r="AE300" s="52">
        <v>3.9</v>
      </c>
      <c r="AF300" s="94">
        <v>3.2</v>
      </c>
      <c r="AG300" s="94">
        <v>2.8</v>
      </c>
      <c r="AH300" s="94">
        <v>2.6</v>
      </c>
      <c r="AI300" s="94">
        <v>2.5</v>
      </c>
      <c r="AJ300" s="94">
        <v>2.5</v>
      </c>
      <c r="AK300" s="94">
        <v>2.2999999999999998</v>
      </c>
      <c r="AL300" s="94"/>
      <c r="AM300" s="94"/>
      <c r="AN300" s="94"/>
      <c r="AO300" s="94"/>
      <c r="AP300" s="94"/>
      <c r="AQ300" s="94"/>
      <c r="AR300" s="94"/>
      <c r="AS300" s="94"/>
      <c r="AT300" s="94"/>
      <c r="AU300" s="94"/>
      <c r="AV300" s="53"/>
      <c r="AW300" s="43"/>
    </row>
    <row r="301" spans="2:49" hidden="1" x14ac:dyDescent="0.35">
      <c r="B301" s="39"/>
      <c r="C301" s="41"/>
      <c r="D301" s="41"/>
      <c r="E301" s="51">
        <f t="shared" si="12"/>
        <v>45017</v>
      </c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2"/>
      <c r="R301" s="53"/>
      <c r="S301" s="53"/>
      <c r="T301" s="52"/>
      <c r="U301" s="52"/>
      <c r="V301" s="53"/>
      <c r="W301" s="53"/>
      <c r="X301" s="53"/>
      <c r="Y301" s="53"/>
      <c r="Z301" s="53"/>
      <c r="AA301" s="52"/>
      <c r="AB301" s="52"/>
      <c r="AC301" s="52"/>
      <c r="AD301" s="52"/>
      <c r="AE301" s="53"/>
      <c r="AF301" s="94">
        <v>3.2</v>
      </c>
      <c r="AG301" s="94">
        <v>3.2</v>
      </c>
      <c r="AH301" s="94">
        <v>2.9</v>
      </c>
      <c r="AI301" s="94">
        <v>2.7</v>
      </c>
      <c r="AJ301" s="94">
        <v>2.5</v>
      </c>
      <c r="AK301" s="94">
        <v>2.2999999999999998</v>
      </c>
      <c r="AL301" s="94">
        <v>2.2000000000000002</v>
      </c>
      <c r="AM301" s="94"/>
      <c r="AN301" s="94"/>
      <c r="AO301" s="94"/>
      <c r="AP301" s="94"/>
      <c r="AQ301" s="94"/>
      <c r="AR301" s="94"/>
      <c r="AS301" s="94"/>
      <c r="AT301" s="94"/>
      <c r="AU301" s="94"/>
      <c r="AV301" s="53"/>
      <c r="AW301" s="43"/>
    </row>
    <row r="302" spans="2:49" hidden="1" x14ac:dyDescent="0.35">
      <c r="B302" s="39"/>
      <c r="C302" s="41"/>
      <c r="D302" s="41"/>
      <c r="E302" s="51">
        <f t="shared" si="12"/>
        <v>45047</v>
      </c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2"/>
      <c r="R302" s="53"/>
      <c r="S302" s="53"/>
      <c r="T302" s="52"/>
      <c r="U302" s="52"/>
      <c r="V302" s="53"/>
      <c r="W302" s="53"/>
      <c r="X302" s="53"/>
      <c r="Y302" s="53"/>
      <c r="Z302" s="53"/>
      <c r="AA302" s="52"/>
      <c r="AB302" s="52"/>
      <c r="AC302" s="52"/>
      <c r="AD302" s="52"/>
      <c r="AE302" s="53"/>
      <c r="AF302" s="94">
        <v>4</v>
      </c>
      <c r="AG302" s="94">
        <v>3.2</v>
      </c>
      <c r="AH302" s="94">
        <v>2.9</v>
      </c>
      <c r="AI302" s="94">
        <v>2.7</v>
      </c>
      <c r="AJ302" s="94">
        <v>2.5</v>
      </c>
      <c r="AK302" s="94">
        <v>2.2999999999999998</v>
      </c>
      <c r="AL302" s="94">
        <v>2.2000000000000002</v>
      </c>
      <c r="AM302" s="94"/>
      <c r="AN302" s="94"/>
      <c r="AO302" s="94"/>
      <c r="AP302" s="94"/>
      <c r="AQ302" s="94"/>
      <c r="AR302" s="94"/>
      <c r="AS302" s="94"/>
      <c r="AT302" s="94"/>
      <c r="AU302" s="94"/>
      <c r="AV302" s="53"/>
      <c r="AW302" s="43"/>
    </row>
    <row r="303" spans="2:49" hidden="1" x14ac:dyDescent="0.35">
      <c r="B303" s="39"/>
      <c r="C303" s="41"/>
      <c r="D303" s="41"/>
      <c r="E303" s="51">
        <f t="shared" si="12"/>
        <v>45078</v>
      </c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2"/>
      <c r="R303" s="53"/>
      <c r="S303" s="53"/>
      <c r="T303" s="52"/>
      <c r="U303" s="52"/>
      <c r="V303" s="53"/>
      <c r="W303" s="53"/>
      <c r="X303" s="53"/>
      <c r="Y303" s="53"/>
      <c r="Z303" s="53"/>
      <c r="AA303" s="52"/>
      <c r="AB303" s="52"/>
      <c r="AC303" s="52"/>
      <c r="AD303" s="52"/>
      <c r="AE303" s="53"/>
      <c r="AF303" s="96">
        <v>4.2</v>
      </c>
      <c r="AG303" s="94">
        <v>3.3</v>
      </c>
      <c r="AH303" s="94">
        <v>2.8</v>
      </c>
      <c r="AI303" s="94">
        <v>2.7</v>
      </c>
      <c r="AJ303" s="94">
        <v>2.5</v>
      </c>
      <c r="AK303" s="94">
        <v>2.5</v>
      </c>
      <c r="AL303" s="94">
        <v>2.2000000000000002</v>
      </c>
      <c r="AM303" s="94"/>
      <c r="AN303" s="94"/>
      <c r="AO303" s="94"/>
      <c r="AP303" s="94"/>
      <c r="AQ303" s="94"/>
      <c r="AR303" s="94"/>
      <c r="AS303" s="94"/>
      <c r="AT303" s="94"/>
      <c r="AU303" s="94"/>
      <c r="AV303" s="53"/>
      <c r="AW303" s="43"/>
    </row>
    <row r="304" spans="2:49" hidden="1" x14ac:dyDescent="0.35">
      <c r="B304" s="39"/>
      <c r="C304" s="41"/>
      <c r="D304" s="41"/>
      <c r="E304" s="51">
        <f t="shared" si="12"/>
        <v>45108</v>
      </c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2"/>
      <c r="R304" s="53"/>
      <c r="S304" s="53"/>
      <c r="T304" s="52"/>
      <c r="U304" s="52"/>
      <c r="V304" s="53"/>
      <c r="W304" s="53"/>
      <c r="X304" s="53"/>
      <c r="Y304" s="53"/>
      <c r="Z304" s="53"/>
      <c r="AA304" s="52"/>
      <c r="AB304" s="52"/>
      <c r="AC304" s="52"/>
      <c r="AD304" s="52"/>
      <c r="AE304" s="53"/>
      <c r="AF304" s="94"/>
      <c r="AG304" s="94">
        <v>3.3</v>
      </c>
      <c r="AH304" s="94">
        <v>2.9</v>
      </c>
      <c r="AI304" s="94">
        <v>2.8</v>
      </c>
      <c r="AJ304" s="94">
        <v>2.5</v>
      </c>
      <c r="AK304" s="94">
        <v>2.4</v>
      </c>
      <c r="AL304" s="94">
        <v>2.2000000000000002</v>
      </c>
      <c r="AM304" s="94">
        <v>2.2000000000000002</v>
      </c>
      <c r="AN304" s="94"/>
      <c r="AO304" s="94"/>
      <c r="AP304" s="94"/>
      <c r="AQ304" s="94"/>
      <c r="AR304" s="94"/>
      <c r="AS304" s="94"/>
      <c r="AT304" s="94"/>
      <c r="AU304" s="94"/>
      <c r="AV304" s="53"/>
      <c r="AW304" s="43"/>
    </row>
    <row r="305" spans="2:49" hidden="1" x14ac:dyDescent="0.35">
      <c r="B305" s="39"/>
      <c r="C305" s="41"/>
      <c r="D305" s="41"/>
      <c r="E305" s="51">
        <f t="shared" si="12"/>
        <v>45139</v>
      </c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2"/>
      <c r="R305" s="53"/>
      <c r="S305" s="53"/>
      <c r="T305" s="52"/>
      <c r="U305" s="52"/>
      <c r="V305" s="53"/>
      <c r="W305" s="53"/>
      <c r="X305" s="53"/>
      <c r="Y305" s="53"/>
      <c r="Z305" s="53"/>
      <c r="AA305" s="52"/>
      <c r="AB305" s="52"/>
      <c r="AC305" s="52"/>
      <c r="AD305" s="52"/>
      <c r="AE305" s="53"/>
      <c r="AF305" s="94"/>
      <c r="AG305" s="94">
        <v>2.2000000000000002</v>
      </c>
      <c r="AH305" s="94">
        <v>2.7</v>
      </c>
      <c r="AI305" s="94">
        <v>2.6</v>
      </c>
      <c r="AJ305" s="94">
        <v>2.5</v>
      </c>
      <c r="AK305" s="94">
        <v>2.2999999999999998</v>
      </c>
      <c r="AL305" s="94">
        <v>2.2999999999999998</v>
      </c>
      <c r="AM305" s="94">
        <v>2.2999999999999998</v>
      </c>
      <c r="AN305" s="94"/>
      <c r="AO305" s="94"/>
      <c r="AP305" s="94"/>
      <c r="AQ305" s="94"/>
      <c r="AR305" s="94"/>
      <c r="AS305" s="94"/>
      <c r="AT305" s="94"/>
      <c r="AU305" s="94"/>
      <c r="AV305" s="53"/>
      <c r="AW305" s="43"/>
    </row>
    <row r="306" spans="2:49" hidden="1" x14ac:dyDescent="0.35">
      <c r="B306" s="39"/>
      <c r="C306" s="41"/>
      <c r="D306" s="41"/>
      <c r="E306" s="51">
        <f t="shared" si="12"/>
        <v>45170</v>
      </c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2"/>
      <c r="R306" s="53"/>
      <c r="S306" s="53"/>
      <c r="T306" s="52"/>
      <c r="U306" s="52"/>
      <c r="V306" s="53"/>
      <c r="W306" s="53"/>
      <c r="X306" s="53"/>
      <c r="Y306" s="53"/>
      <c r="Z306" s="53"/>
      <c r="AA306" s="52"/>
      <c r="AB306" s="52"/>
      <c r="AC306" s="52"/>
      <c r="AD306" s="52"/>
      <c r="AE306" s="53"/>
      <c r="AF306" s="94"/>
      <c r="AG306" s="96">
        <v>2</v>
      </c>
      <c r="AH306" s="94">
        <v>2.7</v>
      </c>
      <c r="AI306" s="94">
        <v>2.6</v>
      </c>
      <c r="AJ306" s="94">
        <v>2.4</v>
      </c>
      <c r="AK306" s="94">
        <v>2.2999999999999998</v>
      </c>
      <c r="AL306" s="94">
        <v>2.2000000000000002</v>
      </c>
      <c r="AM306" s="94">
        <v>2.2000000000000002</v>
      </c>
      <c r="AN306" s="94"/>
      <c r="AO306" s="94"/>
      <c r="AP306" s="94"/>
      <c r="AQ306" s="94"/>
      <c r="AR306" s="94"/>
      <c r="AS306" s="94"/>
      <c r="AT306" s="94"/>
      <c r="AU306" s="94"/>
      <c r="AV306" s="53"/>
      <c r="AW306" s="43"/>
    </row>
    <row r="307" spans="2:49" hidden="1" x14ac:dyDescent="0.35">
      <c r="B307" s="39"/>
      <c r="C307" s="41"/>
      <c r="D307" s="41"/>
      <c r="E307" s="51">
        <f>EDATE(E306,1)</f>
        <v>45200</v>
      </c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2"/>
      <c r="R307" s="53"/>
      <c r="S307" s="53"/>
      <c r="T307" s="52"/>
      <c r="U307" s="52"/>
      <c r="V307" s="53"/>
      <c r="W307" s="53"/>
      <c r="X307" s="53"/>
      <c r="Y307" s="53"/>
      <c r="Z307" s="53"/>
      <c r="AA307" s="52"/>
      <c r="AB307" s="52"/>
      <c r="AC307" s="52"/>
      <c r="AD307" s="52"/>
      <c r="AE307" s="53"/>
      <c r="AF307" s="94"/>
      <c r="AG307" s="94"/>
      <c r="AH307" s="94">
        <v>2.7</v>
      </c>
      <c r="AI307" s="94">
        <v>2.7</v>
      </c>
      <c r="AJ307" s="94">
        <v>2.4</v>
      </c>
      <c r="AK307" s="94">
        <v>2.2000000000000002</v>
      </c>
      <c r="AL307" s="94">
        <v>2.2000000000000002</v>
      </c>
      <c r="AM307" s="94">
        <v>2.2000000000000002</v>
      </c>
      <c r="AN307" s="94">
        <v>2.2000000000000002</v>
      </c>
      <c r="AO307" s="94"/>
      <c r="AP307" s="94"/>
      <c r="AQ307" s="94"/>
      <c r="AR307" s="94"/>
      <c r="AS307" s="94"/>
      <c r="AT307" s="94"/>
      <c r="AU307" s="94"/>
      <c r="AV307" s="53"/>
      <c r="AW307" s="43"/>
    </row>
    <row r="308" spans="2:49" hidden="1" x14ac:dyDescent="0.35">
      <c r="B308" s="39"/>
      <c r="C308" s="41"/>
      <c r="D308" s="41"/>
      <c r="E308" s="51">
        <f t="shared" ref="E308:E315" si="13">EDATE(E307,1)</f>
        <v>45231</v>
      </c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2"/>
      <c r="R308" s="53"/>
      <c r="S308" s="53"/>
      <c r="T308" s="52"/>
      <c r="U308" s="52"/>
      <c r="V308" s="53"/>
      <c r="W308" s="53"/>
      <c r="X308" s="53"/>
      <c r="Y308" s="53"/>
      <c r="Z308" s="53"/>
      <c r="AA308" s="52"/>
      <c r="AB308" s="52"/>
      <c r="AC308" s="52"/>
      <c r="AD308" s="52"/>
      <c r="AE308" s="53"/>
      <c r="AF308" s="94"/>
      <c r="AG308" s="94"/>
      <c r="AH308" s="94">
        <v>3.5</v>
      </c>
      <c r="AI308" s="94">
        <v>2.7</v>
      </c>
      <c r="AJ308" s="94">
        <v>2.4</v>
      </c>
      <c r="AK308" s="94">
        <v>2.2999999999999998</v>
      </c>
      <c r="AL308" s="94">
        <v>2.2000000000000002</v>
      </c>
      <c r="AM308" s="94">
        <v>2.2000000000000002</v>
      </c>
      <c r="AN308" s="94">
        <v>2.2999999999999998</v>
      </c>
      <c r="AO308" s="94"/>
      <c r="AP308" s="94"/>
      <c r="AQ308" s="94"/>
      <c r="AR308" s="94"/>
      <c r="AS308" s="94"/>
      <c r="AT308" s="94"/>
      <c r="AU308" s="94"/>
      <c r="AV308" s="53"/>
      <c r="AW308" s="43"/>
    </row>
    <row r="309" spans="2:49" hidden="1" x14ac:dyDescent="0.35">
      <c r="B309" s="39"/>
      <c r="C309" s="41"/>
      <c r="D309" s="41"/>
      <c r="E309" s="51">
        <f t="shared" si="13"/>
        <v>45261</v>
      </c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2"/>
      <c r="R309" s="53"/>
      <c r="S309" s="53"/>
      <c r="T309" s="52"/>
      <c r="U309" s="52"/>
      <c r="V309" s="53"/>
      <c r="W309" s="53"/>
      <c r="X309" s="53"/>
      <c r="Y309" s="53"/>
      <c r="Z309" s="53"/>
      <c r="AA309" s="52"/>
      <c r="AB309" s="52"/>
      <c r="AC309" s="52"/>
      <c r="AD309" s="52"/>
      <c r="AE309" s="53"/>
      <c r="AF309" s="94"/>
      <c r="AG309" s="94"/>
      <c r="AH309" s="96">
        <v>3.6</v>
      </c>
      <c r="AI309" s="94">
        <v>2.7</v>
      </c>
      <c r="AJ309" s="94">
        <v>2.4</v>
      </c>
      <c r="AK309" s="94">
        <v>2.2999999999999998</v>
      </c>
      <c r="AL309" s="94">
        <v>2.2000000000000002</v>
      </c>
      <c r="AM309" s="94">
        <v>2.2000000000000002</v>
      </c>
      <c r="AN309" s="94">
        <v>2.2000000000000002</v>
      </c>
      <c r="AO309" s="94"/>
      <c r="AP309" s="94"/>
      <c r="AQ309" s="94"/>
      <c r="AR309" s="94"/>
      <c r="AS309" s="94"/>
      <c r="AT309" s="94"/>
      <c r="AU309" s="94"/>
      <c r="AV309" s="53"/>
      <c r="AW309" s="43"/>
    </row>
    <row r="310" spans="2:49" hidden="1" x14ac:dyDescent="0.35">
      <c r="B310" s="39"/>
      <c r="C310" s="41"/>
      <c r="D310" s="41"/>
      <c r="E310" s="51">
        <f t="shared" si="13"/>
        <v>45292</v>
      </c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2"/>
      <c r="R310" s="53"/>
      <c r="S310" s="53"/>
      <c r="T310" s="52"/>
      <c r="U310" s="52"/>
      <c r="V310" s="53"/>
      <c r="W310" s="53"/>
      <c r="X310" s="53"/>
      <c r="Y310" s="53"/>
      <c r="Z310" s="53"/>
      <c r="AA310" s="52"/>
      <c r="AB310" s="52"/>
      <c r="AC310" s="52"/>
      <c r="AD310" s="52"/>
      <c r="AE310" s="53"/>
      <c r="AF310" s="94"/>
      <c r="AG310" s="96"/>
      <c r="AH310" s="94"/>
      <c r="AI310" s="94">
        <v>2.7</v>
      </c>
      <c r="AJ310" s="94">
        <v>2.2999999999999998</v>
      </c>
      <c r="AK310" s="94">
        <v>2.2999999999999998</v>
      </c>
      <c r="AL310" s="94">
        <v>2.2999999999999998</v>
      </c>
      <c r="AM310" s="94">
        <v>2.2000000000000002</v>
      </c>
      <c r="AN310" s="94">
        <v>2.2000000000000002</v>
      </c>
      <c r="AO310" s="94">
        <v>2.1</v>
      </c>
      <c r="AP310" s="94"/>
      <c r="AQ310" s="94"/>
      <c r="AR310" s="94"/>
      <c r="AS310" s="94"/>
      <c r="AT310" s="94"/>
      <c r="AU310" s="94"/>
      <c r="AV310" s="53"/>
      <c r="AW310" s="43"/>
    </row>
    <row r="311" spans="2:49" hidden="1" x14ac:dyDescent="0.35">
      <c r="B311" s="39"/>
      <c r="C311" s="41"/>
      <c r="D311" s="41"/>
      <c r="E311" s="51">
        <f t="shared" si="13"/>
        <v>45323</v>
      </c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2"/>
      <c r="R311" s="53"/>
      <c r="S311" s="53"/>
      <c r="T311" s="52"/>
      <c r="U311" s="52"/>
      <c r="V311" s="53"/>
      <c r="W311" s="53"/>
      <c r="X311" s="53"/>
      <c r="Y311" s="53"/>
      <c r="Z311" s="53"/>
      <c r="AA311" s="52"/>
      <c r="AB311" s="52"/>
      <c r="AC311" s="52"/>
      <c r="AD311" s="52"/>
      <c r="AE311" s="53"/>
      <c r="AF311" s="94"/>
      <c r="AG311" s="96"/>
      <c r="AH311" s="94"/>
      <c r="AI311" s="94">
        <v>1.5</v>
      </c>
      <c r="AJ311" s="94">
        <v>2.2000000000000002</v>
      </c>
      <c r="AK311" s="94">
        <v>2.2000000000000002</v>
      </c>
      <c r="AL311" s="94">
        <v>2.2999999999999998</v>
      </c>
      <c r="AM311" s="94">
        <v>2.2000000000000002</v>
      </c>
      <c r="AN311" s="94">
        <v>2.2000000000000002</v>
      </c>
      <c r="AO311" s="94">
        <v>2.1</v>
      </c>
      <c r="AP311" s="94"/>
      <c r="AQ311" s="94"/>
      <c r="AR311" s="94"/>
      <c r="AS311" s="94"/>
      <c r="AT311" s="94"/>
      <c r="AU311" s="94"/>
      <c r="AV311" s="53"/>
      <c r="AW311" s="43"/>
    </row>
    <row r="312" spans="2:49" hidden="1" x14ac:dyDescent="0.35">
      <c r="B312" s="39"/>
      <c r="C312" s="41"/>
      <c r="D312" s="41"/>
      <c r="E312" s="51">
        <f t="shared" si="13"/>
        <v>45352</v>
      </c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2"/>
      <c r="R312" s="53"/>
      <c r="S312" s="53"/>
      <c r="T312" s="52"/>
      <c r="U312" s="52"/>
      <c r="V312" s="53"/>
      <c r="W312" s="53"/>
      <c r="X312" s="53"/>
      <c r="Y312" s="53"/>
      <c r="Z312" s="53"/>
      <c r="AA312" s="52"/>
      <c r="AB312" s="52"/>
      <c r="AC312" s="52"/>
      <c r="AD312" s="52"/>
      <c r="AE312" s="53"/>
      <c r="AF312" s="94"/>
      <c r="AG312" s="96"/>
      <c r="AH312" s="94"/>
      <c r="AI312" s="96">
        <v>1.6</v>
      </c>
      <c r="AJ312" s="94">
        <v>2.2000000000000002</v>
      </c>
      <c r="AK312" s="94">
        <v>2.2999999999999998</v>
      </c>
      <c r="AL312" s="94">
        <v>2.2000000000000002</v>
      </c>
      <c r="AM312" s="94">
        <v>2.2000000000000002</v>
      </c>
      <c r="AN312" s="94">
        <v>2.1</v>
      </c>
      <c r="AO312" s="94">
        <v>2.1</v>
      </c>
      <c r="AP312" s="94"/>
      <c r="AQ312" s="94"/>
      <c r="AR312" s="94"/>
      <c r="AS312" s="94"/>
      <c r="AT312" s="94"/>
      <c r="AU312" s="94"/>
      <c r="AV312" s="53"/>
      <c r="AW312" s="43"/>
    </row>
    <row r="313" spans="2:49" hidden="1" x14ac:dyDescent="0.35">
      <c r="B313" s="39"/>
      <c r="C313" s="41"/>
      <c r="D313" s="41"/>
      <c r="E313" s="51">
        <f t="shared" si="13"/>
        <v>45383</v>
      </c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2"/>
      <c r="R313" s="53"/>
      <c r="S313" s="53"/>
      <c r="T313" s="52"/>
      <c r="U313" s="52"/>
      <c r="V313" s="53"/>
      <c r="W313" s="53"/>
      <c r="X313" s="53"/>
      <c r="Y313" s="53"/>
      <c r="Z313" s="53"/>
      <c r="AA313" s="52"/>
      <c r="AB313" s="52"/>
      <c r="AC313" s="52"/>
      <c r="AD313" s="52"/>
      <c r="AE313" s="53"/>
      <c r="AF313" s="94"/>
      <c r="AG313" s="96"/>
      <c r="AH313" s="94"/>
      <c r="AI313" s="94"/>
      <c r="AJ313" s="94">
        <v>2.2000000000000002</v>
      </c>
      <c r="AK313" s="94">
        <v>2.4</v>
      </c>
      <c r="AL313" s="94">
        <v>2.2999999999999998</v>
      </c>
      <c r="AM313" s="94">
        <v>2.2000000000000002</v>
      </c>
      <c r="AN313" s="94">
        <v>2.2000000000000002</v>
      </c>
      <c r="AO313" s="94">
        <v>2.1</v>
      </c>
      <c r="AP313" s="94">
        <v>2.2000000000000002</v>
      </c>
      <c r="AQ313" s="94"/>
      <c r="AR313" s="94"/>
      <c r="AS313" s="94"/>
      <c r="AT313" s="94"/>
      <c r="AU313" s="94"/>
      <c r="AV313" s="53"/>
      <c r="AW313" s="43"/>
    </row>
    <row r="314" spans="2:49" hidden="1" x14ac:dyDescent="0.35">
      <c r="B314" s="39"/>
      <c r="C314" s="41"/>
      <c r="D314" s="41"/>
      <c r="E314" s="51">
        <f t="shared" si="13"/>
        <v>45413</v>
      </c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2"/>
      <c r="R314" s="53"/>
      <c r="S314" s="53"/>
      <c r="T314" s="52"/>
      <c r="U314" s="52"/>
      <c r="V314" s="53"/>
      <c r="W314" s="53"/>
      <c r="X314" s="53"/>
      <c r="Y314" s="53"/>
      <c r="Z314" s="53"/>
      <c r="AA314" s="52"/>
      <c r="AB314" s="52"/>
      <c r="AC314" s="52"/>
      <c r="AD314" s="52"/>
      <c r="AE314" s="53"/>
      <c r="AF314" s="94"/>
      <c r="AG314" s="96"/>
      <c r="AH314" s="94"/>
      <c r="AI314" s="94"/>
      <c r="AJ314" s="94">
        <v>3.1</v>
      </c>
      <c r="AK314" s="94">
        <v>2.7</v>
      </c>
      <c r="AL314" s="94">
        <v>2.4</v>
      </c>
      <c r="AM314" s="94">
        <v>2.2999999999999998</v>
      </c>
      <c r="AN314" s="94">
        <v>2.2999999999999998</v>
      </c>
      <c r="AO314" s="94">
        <v>2.2000000000000002</v>
      </c>
      <c r="AP314" s="94">
        <v>2.2000000000000002</v>
      </c>
      <c r="AQ314" s="94"/>
      <c r="AR314" s="94"/>
      <c r="AS314" s="94"/>
      <c r="AT314" s="94"/>
      <c r="AU314" s="94"/>
      <c r="AV314" s="53"/>
      <c r="AW314" s="43"/>
    </row>
    <row r="315" spans="2:49" hidden="1" x14ac:dyDescent="0.35">
      <c r="B315" s="39"/>
      <c r="C315" s="41"/>
      <c r="D315" s="41"/>
      <c r="E315" s="51">
        <f t="shared" si="13"/>
        <v>45444</v>
      </c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2"/>
      <c r="R315" s="53"/>
      <c r="S315" s="53"/>
      <c r="T315" s="52"/>
      <c r="U315" s="52"/>
      <c r="V315" s="53"/>
      <c r="W315" s="53"/>
      <c r="X315" s="53"/>
      <c r="Y315" s="53"/>
      <c r="Z315" s="53"/>
      <c r="AA315" s="52"/>
      <c r="AB315" s="52"/>
      <c r="AC315" s="52"/>
      <c r="AD315" s="52"/>
      <c r="AE315" s="53"/>
      <c r="AF315" s="94"/>
      <c r="AG315" s="96"/>
      <c r="AH315" s="94"/>
      <c r="AI315" s="94"/>
      <c r="AJ315" s="96">
        <v>3</v>
      </c>
      <c r="AK315" s="94">
        <v>2.8</v>
      </c>
      <c r="AL315" s="94">
        <v>2.5</v>
      </c>
      <c r="AM315" s="94">
        <v>2.2999999999999998</v>
      </c>
      <c r="AN315" s="94">
        <v>2.2999999999999998</v>
      </c>
      <c r="AO315" s="94">
        <v>2.2999999999999998</v>
      </c>
      <c r="AP315" s="94">
        <v>2.2000000000000002</v>
      </c>
      <c r="AQ315" s="94"/>
      <c r="AR315" s="94"/>
      <c r="AS315" s="94"/>
      <c r="AT315" s="94"/>
      <c r="AU315" s="94"/>
      <c r="AV315" s="53"/>
      <c r="AW315" s="43"/>
    </row>
    <row r="316" spans="2:49" x14ac:dyDescent="0.35">
      <c r="B316" s="39"/>
      <c r="C316" s="41"/>
      <c r="D316" s="41"/>
      <c r="E316" s="51">
        <f>EDATE(E315,1)</f>
        <v>45474</v>
      </c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2"/>
      <c r="R316" s="53"/>
      <c r="S316" s="53"/>
      <c r="T316" s="52"/>
      <c r="U316" s="52"/>
      <c r="V316" s="53"/>
      <c r="W316" s="53"/>
      <c r="X316" s="53"/>
      <c r="Y316" s="53"/>
      <c r="Z316" s="53"/>
      <c r="AA316" s="52"/>
      <c r="AB316" s="52"/>
      <c r="AC316" s="52"/>
      <c r="AD316" s="52"/>
      <c r="AE316" s="53"/>
      <c r="AF316" s="94"/>
      <c r="AG316" s="96"/>
      <c r="AH316" s="94"/>
      <c r="AI316" s="94"/>
      <c r="AJ316" s="96"/>
      <c r="AK316" s="94">
        <v>2.8</v>
      </c>
      <c r="AL316" s="94">
        <v>2.2999999999999998</v>
      </c>
      <c r="AM316" s="94">
        <v>2.2999999999999998</v>
      </c>
      <c r="AN316" s="94">
        <v>2.4</v>
      </c>
      <c r="AO316" s="94">
        <v>2.2000000000000002</v>
      </c>
      <c r="AP316" s="94">
        <v>2.2000000000000002</v>
      </c>
      <c r="AQ316" s="94">
        <v>2.1</v>
      </c>
      <c r="AR316" s="94"/>
      <c r="AS316" s="94"/>
      <c r="AT316" s="94"/>
      <c r="AU316" s="94"/>
      <c r="AV316" s="53"/>
      <c r="AW316" s="43"/>
    </row>
    <row r="317" spans="2:49" x14ac:dyDescent="0.35">
      <c r="B317" s="39"/>
      <c r="C317" s="41"/>
      <c r="D317" s="41"/>
      <c r="E317" s="51">
        <v>45505</v>
      </c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2"/>
      <c r="R317" s="53"/>
      <c r="S317" s="53"/>
      <c r="T317" s="52"/>
      <c r="U317" s="52"/>
      <c r="V317" s="53"/>
      <c r="W317" s="53"/>
      <c r="X317" s="53"/>
      <c r="Y317" s="53"/>
      <c r="Z317" s="53"/>
      <c r="AA317" s="52"/>
      <c r="AB317" s="52"/>
      <c r="AC317" s="52"/>
      <c r="AD317" s="52"/>
      <c r="AE317" s="53"/>
      <c r="AF317" s="94"/>
      <c r="AG317" s="96"/>
      <c r="AH317" s="94"/>
      <c r="AI317" s="94"/>
      <c r="AJ317" s="96"/>
      <c r="AK317" s="94">
        <v>2.2999999999999998</v>
      </c>
      <c r="AL317" s="94">
        <v>2.2999999999999998</v>
      </c>
      <c r="AM317" s="94">
        <v>2.2999999999999998</v>
      </c>
      <c r="AN317" s="94">
        <v>2.2999999999999998</v>
      </c>
      <c r="AO317" s="94">
        <v>2.2000000000000002</v>
      </c>
      <c r="AP317" s="94">
        <v>2.2000000000000002</v>
      </c>
      <c r="AQ317" s="94">
        <v>2.1</v>
      </c>
      <c r="AR317" s="94"/>
      <c r="AS317" s="94"/>
      <c r="AT317" s="94"/>
      <c r="AU317" s="94"/>
      <c r="AV317" s="53"/>
      <c r="AW317" s="43"/>
    </row>
    <row r="318" spans="2:49" x14ac:dyDescent="0.35">
      <c r="B318" s="39"/>
      <c r="C318" s="41"/>
      <c r="D318" s="41"/>
      <c r="E318" s="51">
        <f t="shared" ref="E318:E328" si="14">EDATE(E317,1)</f>
        <v>45536</v>
      </c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2"/>
      <c r="R318" s="53"/>
      <c r="S318" s="53"/>
      <c r="T318" s="52"/>
      <c r="U318" s="52"/>
      <c r="V318" s="53"/>
      <c r="W318" s="53"/>
      <c r="X318" s="53"/>
      <c r="Y318" s="53"/>
      <c r="Z318" s="53"/>
      <c r="AA318" s="52"/>
      <c r="AB318" s="52"/>
      <c r="AC318" s="52"/>
      <c r="AD318" s="52"/>
      <c r="AE318" s="53"/>
      <c r="AF318" s="94"/>
      <c r="AG318" s="96"/>
      <c r="AH318" s="94"/>
      <c r="AI318" s="94"/>
      <c r="AJ318" s="96"/>
      <c r="AK318" s="96">
        <v>2.5</v>
      </c>
      <c r="AL318" s="94">
        <v>2.2000000000000002</v>
      </c>
      <c r="AM318" s="94">
        <v>2.2000000000000002</v>
      </c>
      <c r="AN318" s="94">
        <v>2.2999999999999998</v>
      </c>
      <c r="AO318" s="94">
        <v>2.2000000000000002</v>
      </c>
      <c r="AP318" s="94">
        <v>2.2000000000000002</v>
      </c>
      <c r="AQ318" s="94">
        <v>2.1</v>
      </c>
      <c r="AR318" s="94"/>
      <c r="AS318" s="94"/>
      <c r="AT318" s="94"/>
      <c r="AU318" s="94"/>
      <c r="AV318" s="53"/>
      <c r="AW318" s="43"/>
    </row>
    <row r="319" spans="2:49" x14ac:dyDescent="0.35">
      <c r="B319" s="39"/>
      <c r="C319" s="41"/>
      <c r="D319" s="41"/>
      <c r="E319" s="51">
        <f t="shared" si="14"/>
        <v>45566</v>
      </c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2"/>
      <c r="R319" s="53"/>
      <c r="S319" s="53"/>
      <c r="T319" s="52"/>
      <c r="U319" s="52"/>
      <c r="V319" s="53"/>
      <c r="W319" s="53"/>
      <c r="X319" s="53"/>
      <c r="Y319" s="53"/>
      <c r="Z319" s="53"/>
      <c r="AA319" s="52"/>
      <c r="AB319" s="52"/>
      <c r="AC319" s="52"/>
      <c r="AD319" s="52"/>
      <c r="AE319" s="53"/>
      <c r="AF319" s="94"/>
      <c r="AG319" s="96"/>
      <c r="AH319" s="94"/>
      <c r="AI319" s="94"/>
      <c r="AJ319" s="96"/>
      <c r="AK319" s="94"/>
      <c r="AL319" s="94">
        <v>2.2000000000000002</v>
      </c>
      <c r="AM319" s="94">
        <v>2</v>
      </c>
      <c r="AN319" s="94">
        <v>2.2000000000000002</v>
      </c>
      <c r="AO319" s="94">
        <v>2.2000000000000002</v>
      </c>
      <c r="AP319" s="94">
        <v>2.1</v>
      </c>
      <c r="AQ319" s="94">
        <v>2.1</v>
      </c>
      <c r="AR319" s="94">
        <v>2.1</v>
      </c>
      <c r="AS319" s="94"/>
      <c r="AT319" s="94"/>
      <c r="AU319" s="94"/>
      <c r="AV319" s="53"/>
      <c r="AW319" s="43"/>
    </row>
    <row r="320" spans="2:49" x14ac:dyDescent="0.35">
      <c r="B320" s="39"/>
      <c r="C320" s="41"/>
      <c r="D320" s="41"/>
      <c r="E320" s="51">
        <f t="shared" si="14"/>
        <v>45597</v>
      </c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2"/>
      <c r="R320" s="53"/>
      <c r="S320" s="53"/>
      <c r="T320" s="52"/>
      <c r="U320" s="52"/>
      <c r="V320" s="53"/>
      <c r="W320" s="53"/>
      <c r="X320" s="53"/>
      <c r="Y320" s="53"/>
      <c r="Z320" s="53"/>
      <c r="AA320" s="52"/>
      <c r="AB320" s="52"/>
      <c r="AC320" s="52"/>
      <c r="AD320" s="52"/>
      <c r="AE320" s="53"/>
      <c r="AF320" s="94"/>
      <c r="AG320" s="96"/>
      <c r="AH320" s="94"/>
      <c r="AI320" s="94"/>
      <c r="AJ320" s="96"/>
      <c r="AK320" s="94"/>
      <c r="AL320" s="94">
        <v>1.8</v>
      </c>
      <c r="AM320" s="94">
        <v>2.1</v>
      </c>
      <c r="AN320" s="94">
        <v>2.2000000000000002</v>
      </c>
      <c r="AO320" s="94">
        <v>2.1</v>
      </c>
      <c r="AP320" s="94">
        <v>2.1</v>
      </c>
      <c r="AQ320" s="94">
        <v>2.1</v>
      </c>
      <c r="AR320" s="94">
        <v>2.2000000000000002</v>
      </c>
      <c r="AS320" s="94"/>
      <c r="AT320" s="94"/>
      <c r="AU320" s="94"/>
      <c r="AV320" s="53"/>
      <c r="AW320" s="43"/>
    </row>
    <row r="321" spans="2:49" x14ac:dyDescent="0.35">
      <c r="B321" s="39"/>
      <c r="C321" s="41"/>
      <c r="D321" s="41"/>
      <c r="E321" s="51">
        <f t="shared" si="14"/>
        <v>45627</v>
      </c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2"/>
      <c r="R321" s="53"/>
      <c r="S321" s="53"/>
      <c r="T321" s="52"/>
      <c r="U321" s="52"/>
      <c r="V321" s="53"/>
      <c r="W321" s="53"/>
      <c r="X321" s="53"/>
      <c r="Y321" s="53"/>
      <c r="Z321" s="53"/>
      <c r="AA321" s="52"/>
      <c r="AB321" s="52"/>
      <c r="AC321" s="52"/>
      <c r="AD321" s="52"/>
      <c r="AE321" s="53"/>
      <c r="AF321" s="94"/>
      <c r="AG321" s="96"/>
      <c r="AH321" s="94"/>
      <c r="AI321" s="94"/>
      <c r="AJ321" s="96"/>
      <c r="AK321" s="94"/>
      <c r="AL321" s="96">
        <v>1.8</v>
      </c>
      <c r="AM321" s="94">
        <v>2.2000000000000002</v>
      </c>
      <c r="AN321" s="94">
        <v>2.2999999999999998</v>
      </c>
      <c r="AO321" s="94">
        <v>2.2000000000000002</v>
      </c>
      <c r="AP321" s="94">
        <v>2.2000000000000002</v>
      </c>
      <c r="AQ321" s="94">
        <v>2.2999999999999998</v>
      </c>
      <c r="AR321" s="94">
        <v>2.2999999999999998</v>
      </c>
      <c r="AS321" s="94"/>
      <c r="AT321" s="94"/>
      <c r="AU321" s="94"/>
      <c r="AV321" s="53"/>
      <c r="AW321" s="43"/>
    </row>
    <row r="322" spans="2:49" x14ac:dyDescent="0.35">
      <c r="B322" s="39"/>
      <c r="C322" s="41"/>
      <c r="D322" s="41"/>
      <c r="E322" s="51">
        <f t="shared" si="14"/>
        <v>45658</v>
      </c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2"/>
      <c r="R322" s="53"/>
      <c r="S322" s="53"/>
      <c r="T322" s="52"/>
      <c r="U322" s="52"/>
      <c r="V322" s="53"/>
      <c r="W322" s="53"/>
      <c r="X322" s="53"/>
      <c r="Y322" s="53"/>
      <c r="Z322" s="53"/>
      <c r="AA322" s="52"/>
      <c r="AB322" s="52"/>
      <c r="AC322" s="52"/>
      <c r="AD322" s="52"/>
      <c r="AE322" s="53"/>
      <c r="AF322" s="94"/>
      <c r="AG322" s="96"/>
      <c r="AH322" s="94"/>
      <c r="AI322" s="94"/>
      <c r="AJ322" s="96"/>
      <c r="AK322" s="94"/>
      <c r="AL322" s="96"/>
      <c r="AM322" s="94">
        <v>2.2000000000000002</v>
      </c>
      <c r="AN322" s="94">
        <v>2.2999999999999998</v>
      </c>
      <c r="AO322" s="94">
        <v>2.4</v>
      </c>
      <c r="AP322" s="94">
        <v>2.4</v>
      </c>
      <c r="AQ322" s="94">
        <v>2.5</v>
      </c>
      <c r="AR322" s="94">
        <v>2.6</v>
      </c>
      <c r="AS322" s="94">
        <v>2.1</v>
      </c>
      <c r="AT322" s="94"/>
      <c r="AU322" s="94"/>
      <c r="AV322" s="53"/>
      <c r="AW322" s="43"/>
    </row>
    <row r="323" spans="2:49" x14ac:dyDescent="0.35">
      <c r="B323" s="39"/>
      <c r="C323" s="41"/>
      <c r="D323" s="41"/>
      <c r="E323" s="51">
        <f t="shared" si="14"/>
        <v>45689</v>
      </c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2"/>
      <c r="R323" s="53"/>
      <c r="S323" s="53"/>
      <c r="T323" s="52"/>
      <c r="U323" s="52"/>
      <c r="V323" s="53"/>
      <c r="W323" s="53"/>
      <c r="X323" s="53"/>
      <c r="Y323" s="53"/>
      <c r="Z323" s="53"/>
      <c r="AA323" s="52"/>
      <c r="AB323" s="52"/>
      <c r="AC323" s="52"/>
      <c r="AD323" s="52"/>
      <c r="AE323" s="53"/>
      <c r="AF323" s="94"/>
      <c r="AG323" s="96"/>
      <c r="AH323" s="94"/>
      <c r="AI323" s="94"/>
      <c r="AJ323" s="96"/>
      <c r="AK323" s="94"/>
      <c r="AL323" s="96"/>
      <c r="AM323" s="94">
        <v>2.2000000000000002</v>
      </c>
      <c r="AN323" s="94">
        <v>2.5</v>
      </c>
      <c r="AO323" s="94">
        <v>2.5</v>
      </c>
      <c r="AP323" s="94">
        <v>2.5</v>
      </c>
      <c r="AQ323" s="94">
        <v>2.5</v>
      </c>
      <c r="AR323" s="94">
        <v>2.5</v>
      </c>
      <c r="AS323" s="94">
        <v>2.1</v>
      </c>
      <c r="AT323" s="94"/>
      <c r="AU323" s="94"/>
      <c r="AV323" s="53"/>
      <c r="AW323" s="43"/>
    </row>
    <row r="324" spans="2:49" x14ac:dyDescent="0.35">
      <c r="B324" s="39"/>
      <c r="C324" s="41"/>
      <c r="D324" s="41"/>
      <c r="E324" s="51">
        <f t="shared" si="14"/>
        <v>45717</v>
      </c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2"/>
      <c r="R324" s="53"/>
      <c r="S324" s="53"/>
      <c r="T324" s="52"/>
      <c r="U324" s="52"/>
      <c r="V324" s="53"/>
      <c r="W324" s="53"/>
      <c r="X324" s="53"/>
      <c r="Y324" s="53"/>
      <c r="Z324" s="53"/>
      <c r="AA324" s="52"/>
      <c r="AB324" s="52"/>
      <c r="AC324" s="52"/>
      <c r="AD324" s="52"/>
      <c r="AE324" s="53"/>
      <c r="AF324" s="94"/>
      <c r="AG324" s="96"/>
      <c r="AH324" s="94"/>
      <c r="AI324" s="94"/>
      <c r="AJ324" s="96"/>
      <c r="AK324" s="94"/>
      <c r="AL324" s="96"/>
      <c r="AM324" s="96">
        <v>2.4</v>
      </c>
      <c r="AN324" s="94">
        <v>2.7</v>
      </c>
      <c r="AO324" s="94">
        <v>2.5</v>
      </c>
      <c r="AP324" s="94">
        <v>2.5</v>
      </c>
      <c r="AQ324" s="94">
        <v>2.5</v>
      </c>
      <c r="AR324" s="94">
        <v>2.5</v>
      </c>
      <c r="AS324" s="94">
        <v>2.2000000000000002</v>
      </c>
      <c r="AT324" s="94"/>
      <c r="AU324" s="94"/>
      <c r="AV324" s="53"/>
      <c r="AW324" s="43"/>
    </row>
    <row r="325" spans="2:49" x14ac:dyDescent="0.35">
      <c r="B325" s="39"/>
      <c r="C325" s="41"/>
      <c r="D325" s="41"/>
      <c r="E325" s="51">
        <f t="shared" si="14"/>
        <v>45748</v>
      </c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2"/>
      <c r="R325" s="53"/>
      <c r="S325" s="53"/>
      <c r="T325" s="52"/>
      <c r="U325" s="52"/>
      <c r="V325" s="53"/>
      <c r="W325" s="53"/>
      <c r="X325" s="53"/>
      <c r="Y325" s="53"/>
      <c r="Z325" s="53"/>
      <c r="AA325" s="52"/>
      <c r="AB325" s="52"/>
      <c r="AC325" s="52"/>
      <c r="AD325" s="52"/>
      <c r="AE325" s="53"/>
      <c r="AF325" s="94"/>
      <c r="AG325" s="96"/>
      <c r="AH325" s="94"/>
      <c r="AI325" s="94"/>
      <c r="AJ325" s="96"/>
      <c r="AK325" s="94"/>
      <c r="AL325" s="96"/>
      <c r="AM325" s="96"/>
      <c r="AN325" s="94">
        <v>2.7</v>
      </c>
      <c r="AO325" s="94">
        <v>2.7</v>
      </c>
      <c r="AP325" s="94">
        <v>2.7</v>
      </c>
      <c r="AQ325" s="94">
        <v>2.5</v>
      </c>
      <c r="AR325" s="94">
        <v>2.5</v>
      </c>
      <c r="AS325" s="94">
        <v>2.1</v>
      </c>
      <c r="AT325" s="94">
        <v>2.2000000000000002</v>
      </c>
      <c r="AU325" s="94"/>
      <c r="AV325" s="53"/>
      <c r="AW325" s="43"/>
    </row>
    <row r="326" spans="2:49" x14ac:dyDescent="0.35">
      <c r="B326" s="39"/>
      <c r="C326" s="41"/>
      <c r="D326" s="41"/>
      <c r="E326" s="51">
        <f t="shared" si="14"/>
        <v>45778</v>
      </c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2"/>
      <c r="R326" s="53"/>
      <c r="S326" s="53"/>
      <c r="T326" s="52"/>
      <c r="U326" s="52"/>
      <c r="V326" s="53"/>
      <c r="W326" s="53"/>
      <c r="X326" s="53"/>
      <c r="Y326" s="53"/>
      <c r="Z326" s="53"/>
      <c r="AA326" s="52"/>
      <c r="AB326" s="52"/>
      <c r="AC326" s="52"/>
      <c r="AD326" s="52"/>
      <c r="AE326" s="53"/>
      <c r="AF326" s="94"/>
      <c r="AG326" s="96"/>
      <c r="AH326" s="94"/>
      <c r="AI326" s="94"/>
      <c r="AJ326" s="96"/>
      <c r="AK326" s="94"/>
      <c r="AL326" s="96"/>
      <c r="AM326" s="96"/>
      <c r="AN326" s="94">
        <v>3.7</v>
      </c>
      <c r="AO326" s="94">
        <v>3.4</v>
      </c>
      <c r="AP326" s="94">
        <v>3.2</v>
      </c>
      <c r="AQ326" s="94">
        <v>2.9</v>
      </c>
      <c r="AR326" s="94">
        <v>2.6</v>
      </c>
      <c r="AS326" s="94">
        <v>2.2999999999999998</v>
      </c>
      <c r="AT326" s="94">
        <v>2.2999999999999998</v>
      </c>
      <c r="AU326" s="94"/>
      <c r="AV326" s="53"/>
      <c r="AW326" s="43"/>
    </row>
    <row r="327" spans="2:49" x14ac:dyDescent="0.35">
      <c r="B327" s="39"/>
      <c r="C327" s="41"/>
      <c r="D327" s="41"/>
      <c r="E327" s="51">
        <f t="shared" si="14"/>
        <v>45809</v>
      </c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2"/>
      <c r="R327" s="53"/>
      <c r="S327" s="53"/>
      <c r="T327" s="52"/>
      <c r="U327" s="52"/>
      <c r="V327" s="53"/>
      <c r="W327" s="53"/>
      <c r="X327" s="53"/>
      <c r="Y327" s="53"/>
      <c r="Z327" s="53"/>
      <c r="AA327" s="52"/>
      <c r="AB327" s="52"/>
      <c r="AC327" s="52"/>
      <c r="AD327" s="52"/>
      <c r="AE327" s="53"/>
      <c r="AF327" s="94"/>
      <c r="AG327" s="96"/>
      <c r="AH327" s="94"/>
      <c r="AI327" s="94"/>
      <c r="AJ327" s="96"/>
      <c r="AK327" s="94"/>
      <c r="AL327" s="96"/>
      <c r="AM327" s="96"/>
      <c r="AN327" s="96">
        <v>3.7</v>
      </c>
      <c r="AO327" s="94">
        <v>2.9</v>
      </c>
      <c r="AP327" s="94">
        <v>3.4</v>
      </c>
      <c r="AQ327" s="94">
        <v>2.8</v>
      </c>
      <c r="AR327" s="94">
        <v>2.6</v>
      </c>
      <c r="AS327" s="94">
        <v>2.2000000000000002</v>
      </c>
      <c r="AT327" s="94">
        <v>2.2999999999999998</v>
      </c>
      <c r="AU327" s="94"/>
      <c r="AV327" s="53"/>
      <c r="AW327" s="43"/>
    </row>
    <row r="328" spans="2:49" x14ac:dyDescent="0.35">
      <c r="B328" s="39"/>
      <c r="C328" s="41"/>
      <c r="D328" s="41"/>
      <c r="E328" s="51">
        <f t="shared" si="14"/>
        <v>45839</v>
      </c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2"/>
      <c r="R328" s="53"/>
      <c r="S328" s="53"/>
      <c r="T328" s="52"/>
      <c r="U328" s="52"/>
      <c r="V328" s="53"/>
      <c r="W328" s="53"/>
      <c r="X328" s="53"/>
      <c r="Y328" s="53"/>
      <c r="Z328" s="53"/>
      <c r="AA328" s="52"/>
      <c r="AB328" s="52"/>
      <c r="AC328" s="52"/>
      <c r="AD328" s="52"/>
      <c r="AE328" s="53"/>
      <c r="AF328" s="94"/>
      <c r="AG328" s="96"/>
      <c r="AH328" s="94"/>
      <c r="AI328" s="94"/>
      <c r="AJ328" s="96"/>
      <c r="AK328" s="94"/>
      <c r="AL328" s="96"/>
      <c r="AM328" s="96"/>
      <c r="AN328" s="96"/>
      <c r="AO328" s="94">
        <v>2.9</v>
      </c>
      <c r="AP328" s="94">
        <v>3.3</v>
      </c>
      <c r="AQ328" s="94">
        <v>2.9</v>
      </c>
      <c r="AR328" s="94">
        <v>2.6</v>
      </c>
      <c r="AS328" s="94">
        <v>2.2000000000000002</v>
      </c>
      <c r="AT328" s="94">
        <v>2.2000000000000002</v>
      </c>
      <c r="AU328" s="94">
        <v>2.2000000000000002</v>
      </c>
      <c r="AV328" s="53"/>
      <c r="AW328" s="43"/>
    </row>
    <row r="329" spans="2:49" ht="8.1" customHeight="1" x14ac:dyDescent="0.35">
      <c r="B329" s="39"/>
      <c r="C329" s="41"/>
      <c r="D329" s="56"/>
      <c r="E329" s="56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41"/>
      <c r="AW329" s="43"/>
    </row>
    <row r="330" spans="2:49" x14ac:dyDescent="0.35">
      <c r="B330" s="39"/>
      <c r="C330" s="41"/>
      <c r="D330" s="41" t="s">
        <v>1</v>
      </c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41"/>
      <c r="AW330" s="43"/>
    </row>
    <row r="331" spans="2:49" x14ac:dyDescent="0.35">
      <c r="B331" s="39"/>
      <c r="C331" s="41"/>
      <c r="D331" s="57" t="s">
        <v>80</v>
      </c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41"/>
      <c r="AW331" s="43"/>
    </row>
    <row r="332" spans="2:49" x14ac:dyDescent="0.35">
      <c r="B332" s="39"/>
      <c r="C332" s="41"/>
      <c r="D332" s="57" t="s">
        <v>0</v>
      </c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41"/>
      <c r="AW332" s="43"/>
    </row>
    <row r="333" spans="2:49" ht="6" customHeight="1" x14ac:dyDescent="0.35">
      <c r="B333" s="58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  <c r="AV333" s="56"/>
      <c r="AW333" s="59"/>
    </row>
  </sheetData>
  <mergeCells count="3">
    <mergeCell ref="C6:AV6"/>
    <mergeCell ref="D5:AV5"/>
    <mergeCell ref="C3:AV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4:M79"/>
  <sheetViews>
    <sheetView showGridLines="0" zoomScale="80" zoomScaleNormal="80" workbookViewId="0">
      <selection activeCell="C5" sqref="C5:F5"/>
    </sheetView>
  </sheetViews>
  <sheetFormatPr defaultColWidth="9" defaultRowHeight="17.25" x14ac:dyDescent="0.25"/>
  <cols>
    <col min="1" max="1" width="9" style="31"/>
    <col min="2" max="2" width="1.75" style="31" customWidth="1"/>
    <col min="3" max="3" width="11.625" style="31" customWidth="1"/>
    <col min="4" max="4" width="14" style="31" customWidth="1"/>
    <col min="5" max="5" width="14.5" style="31" customWidth="1"/>
    <col min="6" max="6" width="17" style="31" customWidth="1"/>
    <col min="7" max="7" width="1.75" style="31" customWidth="1"/>
    <col min="8" max="16384" width="9" style="31"/>
  </cols>
  <sheetData>
    <row r="4" spans="2:7" ht="9.6" customHeight="1" x14ac:dyDescent="0.25">
      <c r="B4" s="60"/>
      <c r="C4" s="110"/>
      <c r="D4" s="110"/>
      <c r="E4" s="110"/>
      <c r="F4" s="110"/>
      <c r="G4" s="61"/>
    </row>
    <row r="5" spans="2:7" ht="15.6" customHeight="1" x14ac:dyDescent="0.25">
      <c r="B5" s="62"/>
      <c r="C5" s="111" t="s">
        <v>77</v>
      </c>
      <c r="D5" s="111"/>
      <c r="E5" s="111"/>
      <c r="F5" s="111"/>
      <c r="G5" s="63"/>
    </row>
    <row r="6" spans="2:7" x14ac:dyDescent="0.25">
      <c r="B6" s="62"/>
      <c r="C6" s="64"/>
      <c r="D6" s="64"/>
      <c r="E6" s="64"/>
      <c r="F6" s="64"/>
      <c r="G6" s="63"/>
    </row>
    <row r="7" spans="2:7" x14ac:dyDescent="0.25">
      <c r="B7" s="62"/>
      <c r="C7" s="112" t="s">
        <v>42</v>
      </c>
      <c r="D7" s="112"/>
      <c r="E7" s="112"/>
      <c r="F7" s="112"/>
      <c r="G7" s="63"/>
    </row>
    <row r="8" spans="2:7" x14ac:dyDescent="0.25">
      <c r="B8" s="62"/>
      <c r="C8" s="65"/>
      <c r="D8" s="65"/>
      <c r="E8" s="65"/>
      <c r="F8" s="65"/>
      <c r="G8" s="63"/>
    </row>
    <row r="9" spans="2:7" x14ac:dyDescent="0.25">
      <c r="B9" s="62"/>
      <c r="C9" s="66"/>
      <c r="D9" s="67"/>
      <c r="E9" s="67" t="s">
        <v>41</v>
      </c>
      <c r="F9" s="67" t="s">
        <v>40</v>
      </c>
      <c r="G9" s="63"/>
    </row>
    <row r="10" spans="2:7" x14ac:dyDescent="0.25">
      <c r="B10" s="62"/>
      <c r="C10" s="65" t="s">
        <v>39</v>
      </c>
      <c r="D10" s="68" t="s">
        <v>38</v>
      </c>
      <c r="E10" s="65" t="s">
        <v>37</v>
      </c>
      <c r="F10" s="68" t="s">
        <v>36</v>
      </c>
      <c r="G10" s="63"/>
    </row>
    <row r="11" spans="2:7" ht="9.9499999999999993" customHeight="1" x14ac:dyDescent="0.25">
      <c r="B11" s="62"/>
      <c r="C11" s="69"/>
      <c r="D11" s="69"/>
      <c r="E11" s="69"/>
      <c r="F11" s="69"/>
      <c r="G11" s="63"/>
    </row>
    <row r="12" spans="2:7" hidden="1" x14ac:dyDescent="0.25">
      <c r="B12" s="62"/>
      <c r="C12" s="70">
        <v>2015</v>
      </c>
      <c r="D12" s="71"/>
      <c r="E12" s="71"/>
      <c r="F12" s="71"/>
      <c r="G12" s="63"/>
    </row>
    <row r="13" spans="2:7" hidden="1" x14ac:dyDescent="0.25">
      <c r="B13" s="62"/>
      <c r="C13" s="72" t="s">
        <v>13</v>
      </c>
      <c r="D13" s="73">
        <v>2.5499999999999998E-2</v>
      </c>
      <c r="E13" s="73">
        <f>AVERAGE(4,3.7,3.7)/100</f>
        <v>3.8000000000000006E-2</v>
      </c>
      <c r="F13" s="71"/>
      <c r="G13" s="63"/>
    </row>
    <row r="14" spans="2:7" hidden="1" x14ac:dyDescent="0.25">
      <c r="B14" s="62"/>
      <c r="C14" s="72" t="s">
        <v>18</v>
      </c>
      <c r="D14" s="73">
        <v>2.8899999999999999E-2</v>
      </c>
      <c r="E14" s="73">
        <f>AVERAGE(3.7,3.7,3.7)/100</f>
        <v>3.7000000000000005E-2</v>
      </c>
      <c r="F14" s="71" t="s">
        <v>35</v>
      </c>
      <c r="G14" s="63"/>
    </row>
    <row r="15" spans="2:7" hidden="1" x14ac:dyDescent="0.25">
      <c r="B15" s="62"/>
      <c r="C15" s="72" t="s">
        <v>16</v>
      </c>
      <c r="D15" s="73">
        <v>2.8400000000000002E-2</v>
      </c>
      <c r="E15" s="73">
        <f>AVERAGE(4,3.9,3.8)/100</f>
        <v>3.9E-2</v>
      </c>
      <c r="F15" s="71"/>
      <c r="G15" s="63"/>
    </row>
    <row r="16" spans="2:7" hidden="1" x14ac:dyDescent="0.25">
      <c r="B16" s="62"/>
      <c r="C16" s="72" t="s">
        <v>15</v>
      </c>
      <c r="D16" s="73">
        <v>2.9600000000000001E-2</v>
      </c>
      <c r="E16" s="73">
        <f>AVERAGE(3.9,3.8,3.7)/100</f>
        <v>3.7999999999999992E-2</v>
      </c>
      <c r="F16" s="71" t="s">
        <v>34</v>
      </c>
      <c r="G16" s="63"/>
    </row>
    <row r="17" spans="2:11" ht="9.9499999999999993" hidden="1" customHeight="1" x14ac:dyDescent="0.25">
      <c r="B17" s="62"/>
      <c r="C17" s="72"/>
      <c r="D17" s="71"/>
      <c r="E17" s="71"/>
      <c r="F17" s="71"/>
      <c r="G17" s="63"/>
    </row>
    <row r="18" spans="2:11" hidden="1" x14ac:dyDescent="0.25">
      <c r="B18" s="62"/>
      <c r="C18" s="70">
        <v>2016</v>
      </c>
      <c r="D18" s="71"/>
      <c r="E18" s="71"/>
      <c r="F18" s="71"/>
      <c r="G18" s="63"/>
      <c r="K18" s="32"/>
    </row>
    <row r="19" spans="2:11" hidden="1" x14ac:dyDescent="0.25">
      <c r="B19" s="62"/>
      <c r="C19" s="72" t="s">
        <v>13</v>
      </c>
      <c r="D19" s="73">
        <v>2.7199999999999998E-2</v>
      </c>
      <c r="E19" s="73">
        <f>AVERAGE(3.8,3.7,3.5)/100</f>
        <v>3.6666666666666667E-2</v>
      </c>
      <c r="F19" s="71"/>
      <c r="G19" s="63"/>
    </row>
    <row r="20" spans="2:11" hidden="1" x14ac:dyDescent="0.25">
      <c r="B20" s="62"/>
      <c r="C20" s="72" t="s">
        <v>18</v>
      </c>
      <c r="D20" s="73">
        <v>2.64E-2</v>
      </c>
      <c r="E20" s="73">
        <f>AVERAGE(3.6,3.5,3.4)/100</f>
        <v>3.5000000000000003E-2</v>
      </c>
      <c r="F20" s="71" t="s">
        <v>33</v>
      </c>
      <c r="G20" s="63"/>
    </row>
    <row r="21" spans="2:11" hidden="1" x14ac:dyDescent="0.25">
      <c r="B21" s="62"/>
      <c r="C21" s="72" t="s">
        <v>16</v>
      </c>
      <c r="D21" s="73">
        <v>2.2800000000000001E-2</v>
      </c>
      <c r="E21" s="73">
        <f>AVERAGE(3.4,3.1,3.1)/100</f>
        <v>3.2000000000000001E-2</v>
      </c>
      <c r="F21" s="71"/>
      <c r="G21" s="63"/>
    </row>
    <row r="22" spans="2:11" hidden="1" x14ac:dyDescent="0.25">
      <c r="B22" s="62"/>
      <c r="C22" s="72" t="s">
        <v>15</v>
      </c>
      <c r="D22" s="73">
        <v>2.8199999999999999E-2</v>
      </c>
      <c r="E22" s="73">
        <f>AVERAGE(3.4,3.1,3.1)/100</f>
        <v>3.2000000000000001E-2</v>
      </c>
      <c r="F22" s="71" t="s">
        <v>32</v>
      </c>
      <c r="G22" s="63"/>
      <c r="J22" s="74"/>
    </row>
    <row r="23" spans="2:11" ht="9.9499999999999993" hidden="1" customHeight="1" x14ac:dyDescent="0.25">
      <c r="B23" s="62"/>
      <c r="C23" s="72"/>
      <c r="D23" s="73"/>
      <c r="E23" s="73"/>
      <c r="F23" s="71"/>
      <c r="G23" s="63"/>
      <c r="I23" s="109" t="s">
        <v>31</v>
      </c>
      <c r="J23" s="109"/>
    </row>
    <row r="24" spans="2:11" hidden="1" x14ac:dyDescent="0.25">
      <c r="B24" s="62"/>
      <c r="C24" s="70">
        <v>2017</v>
      </c>
      <c r="D24" s="73"/>
      <c r="E24" s="73"/>
      <c r="F24" s="71"/>
      <c r="G24" s="63"/>
      <c r="I24" s="75" t="s">
        <v>30</v>
      </c>
      <c r="J24" s="75" t="s">
        <v>29</v>
      </c>
    </row>
    <row r="25" spans="2:11" hidden="1" x14ac:dyDescent="0.25">
      <c r="B25" s="62"/>
      <c r="C25" s="72" t="s">
        <v>13</v>
      </c>
      <c r="D25" s="73">
        <f ca="1">OFFSET('Table BCFF'!$H$124,'Table BCFF 30yr'!J25,'Table BCFF 30yr'!I25)/100</f>
        <v>3.04E-2</v>
      </c>
      <c r="E25" s="73">
        <f ca="1">AVERAGE(OFFSET('Table BCFF'!$M$120,'Table BCFF 30yr'!J25,'Table BCFF 30yr'!I25):OFFSET('Table BCFF'!$M$122,'Table BCFF 30yr'!J25,'Table BCFF 30yr'!I25))/100</f>
        <v>3.7000000000000005E-2</v>
      </c>
      <c r="F25" s="71"/>
      <c r="G25" s="63"/>
      <c r="I25" s="74">
        <v>0</v>
      </c>
      <c r="J25" s="74">
        <v>0</v>
      </c>
    </row>
    <row r="26" spans="2:11" hidden="1" x14ac:dyDescent="0.25">
      <c r="B26" s="62"/>
      <c r="C26" s="72" t="s">
        <v>18</v>
      </c>
      <c r="D26" s="73">
        <f ca="1">OFFSET('Table BCFF'!$H$124,'Table BCFF 30yr'!J26,'Table BCFF 30yr'!I26)/100</f>
        <v>2.9100000000000001E-2</v>
      </c>
      <c r="E26" s="73">
        <f ca="1">AVERAGE(OFFSET('Table BCFF'!$M$120,'Table BCFF 30yr'!J26,'Table BCFF 30yr'!I26):OFFSET('Table BCFF'!$M$122,'Table BCFF 30yr'!J26,'Table BCFF 30yr'!I26))/100</f>
        <v>3.7333333333333329E-2</v>
      </c>
      <c r="F26" s="71" t="s">
        <v>28</v>
      </c>
      <c r="G26" s="63"/>
      <c r="I26" s="74">
        <f>I25+1</f>
        <v>1</v>
      </c>
      <c r="J26" s="74">
        <f>J25+3</f>
        <v>3</v>
      </c>
    </row>
    <row r="27" spans="2:11" hidden="1" x14ac:dyDescent="0.25">
      <c r="B27" s="62"/>
      <c r="C27" s="72" t="s">
        <v>16</v>
      </c>
      <c r="D27" s="73">
        <f ca="1">OFFSET('Table BCFF'!$H$124,'Table BCFF 30yr'!J27,'Table BCFF 30yr'!I27)/100</f>
        <v>2.8199999999999999E-2</v>
      </c>
      <c r="E27" s="73">
        <f ca="1">AVERAGE(OFFSET('Table BCFF'!$M$120,'Table BCFF 30yr'!J27,'Table BCFF 30yr'!I27):OFFSET('Table BCFF'!$M$122,'Table BCFF 30yr'!J27,'Table BCFF 30yr'!I27))/100</f>
        <v>3.6633333333333337E-2</v>
      </c>
      <c r="F27" s="71"/>
      <c r="G27" s="63"/>
      <c r="I27" s="74">
        <f>I26+1</f>
        <v>2</v>
      </c>
      <c r="J27" s="74">
        <f>J26+3</f>
        <v>6</v>
      </c>
    </row>
    <row r="28" spans="2:11" hidden="1" x14ac:dyDescent="0.25">
      <c r="B28" s="62"/>
      <c r="C28" s="72" t="s">
        <v>15</v>
      </c>
      <c r="D28" s="73">
        <f ca="1">OFFSET('Table BCFF'!$H$124,'Table BCFF 30yr'!J28,'Table BCFF 30yr'!I28)/100</f>
        <v>2.8199999999999999E-2</v>
      </c>
      <c r="E28" s="73">
        <f ca="1">AVERAGE(OFFSET('Table BCFF'!$M$120,'Table BCFF 30yr'!J28,'Table BCFF 30yr'!I28):OFFSET('Table BCFF'!$M$122,'Table BCFF 30yr'!J28,'Table BCFF 30yr'!I28))/100</f>
        <v>3.6000000000000004E-2</v>
      </c>
      <c r="F28" s="71" t="s">
        <v>27</v>
      </c>
      <c r="G28" s="63"/>
      <c r="I28" s="74">
        <f>I27+1</f>
        <v>3</v>
      </c>
      <c r="J28" s="74">
        <f>J27+3</f>
        <v>9</v>
      </c>
    </row>
    <row r="29" spans="2:11" ht="9.9499999999999993" hidden="1" customHeight="1" x14ac:dyDescent="0.25">
      <c r="B29" s="62"/>
      <c r="C29" s="72"/>
      <c r="D29" s="73"/>
      <c r="E29" s="73"/>
      <c r="F29" s="71"/>
      <c r="G29" s="63"/>
      <c r="I29" s="74"/>
      <c r="J29" s="74"/>
    </row>
    <row r="30" spans="2:11" hidden="1" x14ac:dyDescent="0.25">
      <c r="B30" s="62"/>
      <c r="C30" s="70">
        <v>2018</v>
      </c>
      <c r="D30" s="73"/>
      <c r="E30" s="73"/>
      <c r="F30" s="71"/>
      <c r="G30" s="63"/>
      <c r="I30" s="74"/>
      <c r="J30" s="74"/>
    </row>
    <row r="31" spans="2:11" hidden="1" x14ac:dyDescent="0.25">
      <c r="B31" s="62"/>
      <c r="C31" s="72" t="s">
        <v>13</v>
      </c>
      <c r="D31" s="73">
        <f ca="1">OFFSET('Table BCFF'!$H$124,'Table BCFF 30yr'!J31,'Table BCFF 30yr'!I31)/100</f>
        <v>3.0200000000000001E-2</v>
      </c>
      <c r="E31" s="73">
        <f ca="1">AVERAGE(OFFSET('Table BCFF'!$M$120,'Table BCFF 30yr'!J31,'Table BCFF 30yr'!I31):OFFSET('Table BCFF'!$M$122,'Table BCFF 30yr'!J31,'Table BCFF 30yr'!I31))/100</f>
        <v>3.6333333333333336E-2</v>
      </c>
      <c r="F31" s="71"/>
      <c r="G31" s="63"/>
      <c r="I31" s="74">
        <f>I28+1</f>
        <v>4</v>
      </c>
      <c r="J31" s="74">
        <f>J28+3</f>
        <v>12</v>
      </c>
    </row>
    <row r="32" spans="2:11" hidden="1" x14ac:dyDescent="0.25">
      <c r="B32" s="62"/>
      <c r="C32" s="72" t="s">
        <v>18</v>
      </c>
      <c r="D32" s="73">
        <f ca="1">OFFSET('Table BCFF'!$H$124,'Table BCFF 30yr'!J32,'Table BCFF 30yr'!I32)/100</f>
        <v>3.0899999999999997E-2</v>
      </c>
      <c r="E32" s="73">
        <f ca="1">AVERAGE(OFFSET('Table BCFF'!$M$120,'Table BCFF 30yr'!J32,'Table BCFF 30yr'!I32):OFFSET('Table BCFF'!$M$122,'Table BCFF 30yr'!J32,'Table BCFF 30yr'!I32))/100</f>
        <v>3.7999999999999992E-2</v>
      </c>
      <c r="F32" s="71" t="s">
        <v>26</v>
      </c>
      <c r="G32" s="63"/>
      <c r="I32" s="74">
        <f>I31+1</f>
        <v>5</v>
      </c>
      <c r="J32" s="74">
        <f>J31+3</f>
        <v>15</v>
      </c>
    </row>
    <row r="33" spans="2:13" hidden="1" x14ac:dyDescent="0.25">
      <c r="B33" s="62"/>
      <c r="C33" s="72" t="s">
        <v>16</v>
      </c>
      <c r="D33" s="73">
        <f ca="1">OFFSET('Table BCFF'!$H$124,'Table BCFF 30yr'!J33,'Table BCFF 30yr'!I33)/100</f>
        <v>3.0699999999999998E-2</v>
      </c>
      <c r="E33" s="73">
        <f ca="1">AVERAGE(OFFSET('Table BCFF'!$M$120,'Table BCFF 30yr'!J33,'Table BCFF 30yr'!I33):OFFSET('Table BCFF'!$M$122,'Table BCFF 30yr'!J33,'Table BCFF 30yr'!I33))/100</f>
        <v>3.7333333333333329E-2</v>
      </c>
      <c r="F33" s="71"/>
      <c r="G33" s="63"/>
      <c r="I33" s="74">
        <f>I32+1</f>
        <v>6</v>
      </c>
      <c r="J33" s="74">
        <f>J32+3</f>
        <v>18</v>
      </c>
    </row>
    <row r="34" spans="2:13" hidden="1" x14ac:dyDescent="0.25">
      <c r="B34" s="62"/>
      <c r="C34" s="72" t="s">
        <v>15</v>
      </c>
      <c r="D34" s="73">
        <f ca="1">OFFSET('Table BCFF'!$H$124,'Table BCFF 30yr'!J34,'Table BCFF 30yr'!I34)/100</f>
        <v>3.27E-2</v>
      </c>
      <c r="E34" s="73">
        <f ca="1">AVERAGE(OFFSET('Table BCFF'!$M$120,'Table BCFF 30yr'!J34,'Table BCFF 30yr'!I34):OFFSET('Table BCFF'!$M$122,'Table BCFF 30yr'!J34,'Table BCFF 30yr'!I34))/100</f>
        <v>3.6666666666666667E-2</v>
      </c>
      <c r="F34" s="71" t="s">
        <v>25</v>
      </c>
      <c r="G34" s="63"/>
      <c r="I34" s="74">
        <f>I33+1</f>
        <v>7</v>
      </c>
      <c r="J34" s="74">
        <f>J33+3</f>
        <v>21</v>
      </c>
    </row>
    <row r="35" spans="2:13" ht="9.9499999999999993" hidden="1" customHeight="1" x14ac:dyDescent="0.25">
      <c r="B35" s="62"/>
      <c r="C35" s="72"/>
      <c r="D35" s="73"/>
      <c r="E35" s="73"/>
      <c r="F35" s="71"/>
      <c r="G35" s="63"/>
      <c r="I35" s="74"/>
      <c r="J35" s="74"/>
    </row>
    <row r="36" spans="2:13" x14ac:dyDescent="0.25">
      <c r="B36" s="62"/>
      <c r="C36" s="70">
        <v>2019</v>
      </c>
      <c r="D36" s="73"/>
      <c r="E36" s="73"/>
      <c r="F36" s="71"/>
      <c r="G36" s="63"/>
      <c r="I36" s="74"/>
      <c r="J36" s="74"/>
    </row>
    <row r="37" spans="2:13" x14ac:dyDescent="0.25">
      <c r="B37" s="62"/>
      <c r="C37" s="72" t="s">
        <v>13</v>
      </c>
      <c r="D37" s="73">
        <f ca="1">OFFSET('Table BCFF'!$H$124,'Table BCFF 30yr'!J37,'Table BCFF 30yr'!I37)/100</f>
        <v>3.0099999999999998E-2</v>
      </c>
      <c r="E37" s="73">
        <f ca="1">AVERAGE(OFFSET('Table BCFF'!$M$120,'Table BCFF 30yr'!J37,'Table BCFF 30yr'!I37):OFFSET('Table BCFF'!$M$122,'Table BCFF 30yr'!J37,'Table BCFF 30yr'!I37))/100</f>
        <v>3.5000000000000003E-2</v>
      </c>
      <c r="F37" s="71"/>
      <c r="G37" s="63"/>
      <c r="I37" s="74">
        <f>I34+1</f>
        <v>8</v>
      </c>
      <c r="J37" s="74">
        <f>J34+3</f>
        <v>24</v>
      </c>
    </row>
    <row r="38" spans="2:13" x14ac:dyDescent="0.25">
      <c r="B38" s="62"/>
      <c r="C38" s="72" t="s">
        <v>18</v>
      </c>
      <c r="D38" s="73">
        <f ca="1">OFFSET('Table BCFF'!$H$124,'Table BCFF 30yr'!J38,'Table BCFF 30yr'!I38)/100</f>
        <v>2.7799999999999998E-2</v>
      </c>
      <c r="E38" s="73">
        <f ca="1">AVERAGE(OFFSET('Table BCFF'!$M$120,'Table BCFF 30yr'!J38,'Table BCFF 30yr'!I38):OFFSET('Table BCFF'!$M$122,'Table BCFF 30yr'!J38,'Table BCFF 30yr'!I38))/100</f>
        <v>3.1666666666666662E-2</v>
      </c>
      <c r="F38" s="71" t="s">
        <v>24</v>
      </c>
      <c r="G38" s="63"/>
      <c r="I38" s="74">
        <f>I37+1</f>
        <v>9</v>
      </c>
      <c r="J38" s="74">
        <f>J37+3</f>
        <v>27</v>
      </c>
    </row>
    <row r="39" spans="2:13" x14ac:dyDescent="0.25">
      <c r="B39" s="62"/>
      <c r="C39" s="72" t="s">
        <v>16</v>
      </c>
      <c r="D39" s="73">
        <f ca="1">OFFSET('Table BCFF'!$H$124,'Table BCFF 30yr'!J39,'Table BCFF 30yr'!I39)/100</f>
        <v>2.3E-2</v>
      </c>
      <c r="E39" s="73">
        <f ca="1">AVERAGE(OFFSET('Table BCFF'!$M$120,'Table BCFF 30yr'!J39,'Table BCFF 30yr'!I39):OFFSET('Table BCFF'!$M$122,'Table BCFF 30yr'!J39,'Table BCFF 30yr'!I39))/100</f>
        <v>2.6999999999999996E-2</v>
      </c>
      <c r="F39" s="71"/>
      <c r="G39" s="63"/>
      <c r="I39" s="74">
        <f>I38+1</f>
        <v>10</v>
      </c>
      <c r="J39" s="74">
        <f>J38+3</f>
        <v>30</v>
      </c>
    </row>
    <row r="40" spans="2:13" x14ac:dyDescent="0.25">
      <c r="B40" s="62"/>
      <c r="C40" s="72" t="s">
        <v>15</v>
      </c>
      <c r="D40" s="73">
        <f ca="1">OFFSET('Table BCFF'!$H$124,'Table BCFF 30yr'!J40,'Table BCFF 30yr'!I40)/100</f>
        <v>2.3E-2</v>
      </c>
      <c r="E40" s="73">
        <f ca="1">AVERAGE(OFFSET('Table BCFF'!$M$120,'Table BCFF 30yr'!J40,'Table BCFF 30yr'!I40):OFFSET('Table BCFF'!$M$122,'Table BCFF 30yr'!J40,'Table BCFF 30yr'!I40))/100</f>
        <v>2.5000000000000001E-2</v>
      </c>
      <c r="F40" s="71" t="s">
        <v>23</v>
      </c>
      <c r="G40" s="63"/>
      <c r="I40" s="74">
        <f>I39+1</f>
        <v>11</v>
      </c>
      <c r="J40" s="74">
        <f>J39+3</f>
        <v>33</v>
      </c>
    </row>
    <row r="41" spans="2:13" ht="9.9499999999999993" customHeight="1" x14ac:dyDescent="0.25">
      <c r="B41" s="62"/>
      <c r="C41" s="72"/>
      <c r="D41" s="73"/>
      <c r="E41" s="73"/>
      <c r="F41" s="71"/>
      <c r="G41" s="63"/>
      <c r="I41" s="74"/>
      <c r="J41" s="74"/>
    </row>
    <row r="42" spans="2:13" x14ac:dyDescent="0.25">
      <c r="B42" s="62"/>
      <c r="C42" s="70">
        <v>2020</v>
      </c>
      <c r="D42" s="73"/>
      <c r="E42" s="73"/>
      <c r="F42" s="71"/>
      <c r="G42" s="63"/>
      <c r="I42" s="74"/>
      <c r="J42" s="74"/>
    </row>
    <row r="43" spans="2:13" x14ac:dyDescent="0.25">
      <c r="B43" s="62"/>
      <c r="C43" s="72" t="s">
        <v>13</v>
      </c>
      <c r="D43" s="73">
        <f ca="1">OFFSET('Table BCFF'!$H$124,'Table BCFF 30yr'!J43,'Table BCFF 30yr'!I43)/100</f>
        <v>1.8799999999999997E-2</v>
      </c>
      <c r="E43" s="73">
        <f ca="1">AVERAGE(OFFSET('Table BCFF'!$M$120,'Table BCFF 30yr'!J43,'Table BCFF 30yr'!I43):OFFSET('Table BCFF'!$M$122,'Table BCFF 30yr'!J43,'Table BCFF 30yr'!I43))/100</f>
        <v>2.5666666666666667E-2</v>
      </c>
      <c r="F43" s="71"/>
      <c r="G43" s="63"/>
      <c r="I43" s="74">
        <f>I40+1</f>
        <v>12</v>
      </c>
      <c r="J43" s="74">
        <f>J40+3</f>
        <v>36</v>
      </c>
    </row>
    <row r="44" spans="2:13" x14ac:dyDescent="0.25">
      <c r="B44" s="62"/>
      <c r="C44" s="72" t="s">
        <v>18</v>
      </c>
      <c r="D44" s="73">
        <f ca="1">OFFSET('Table BCFF'!$H$124,'Table BCFF 30yr'!J44,'Table BCFF 30yr'!I44)/100</f>
        <v>1.38E-2</v>
      </c>
      <c r="E44" s="73">
        <f ca="1">AVERAGE(OFFSET('Table BCFF'!$M$120,'Table BCFF 30yr'!J44,'Table BCFF 30yr'!I44):OFFSET('Table BCFF'!$M$122,'Table BCFF 30yr'!J44,'Table BCFF 30yr'!I44))/100</f>
        <v>1.8999999999999996E-2</v>
      </c>
      <c r="F44" s="71" t="s">
        <v>22</v>
      </c>
      <c r="G44" s="63"/>
      <c r="I44" s="74">
        <f>I43+1</f>
        <v>13</v>
      </c>
      <c r="J44" s="74">
        <f>J43+3</f>
        <v>39</v>
      </c>
    </row>
    <row r="45" spans="2:13" x14ac:dyDescent="0.25">
      <c r="B45" s="62"/>
      <c r="C45" s="72" t="s">
        <v>16</v>
      </c>
      <c r="D45" s="73">
        <f ca="1">OFFSET('Table BCFF'!$H$124,'Table BCFF 30yr'!J45,'Table BCFF 30yr'!I45)/100</f>
        <v>1.3600000000000001E-2</v>
      </c>
      <c r="E45" s="73">
        <f ca="1">AVERAGE(OFFSET('Table BCFF'!$M$120,'Table BCFF 30yr'!J45,'Table BCFF 30yr'!I45):OFFSET('Table BCFF'!$M$122,'Table BCFF 30yr'!J45,'Table BCFF 30yr'!I45))/100</f>
        <v>1.8666666666666665E-2</v>
      </c>
      <c r="F45" s="71"/>
      <c r="G45" s="63"/>
      <c r="I45" s="74">
        <f>I44+1</f>
        <v>14</v>
      </c>
      <c r="J45" s="74">
        <f>J44+3</f>
        <v>42</v>
      </c>
    </row>
    <row r="46" spans="2:13" x14ac:dyDescent="0.25">
      <c r="B46" s="62"/>
      <c r="C46" s="72" t="s">
        <v>15</v>
      </c>
      <c r="D46" s="73">
        <f ca="1">OFFSET('Table BCFF'!$H$124,'Table BCFF 30yr'!J46,'Table BCFF 30yr'!I46)/100</f>
        <v>1.6200000000000003E-2</v>
      </c>
      <c r="E46" s="73">
        <f ca="1">AVERAGE(OFFSET('Table BCFF'!$M$120,'Table BCFF 30yr'!J46,'Table BCFF 30yr'!I46):OFFSET('Table BCFF'!$M$122,'Table BCFF 30yr'!J46,'Table BCFF 30yr'!I46))/100</f>
        <v>1.9666666666666669E-2</v>
      </c>
      <c r="F46" s="71" t="s">
        <v>21</v>
      </c>
      <c r="G46" s="63"/>
      <c r="I46" s="74">
        <f>I45+1</f>
        <v>15</v>
      </c>
      <c r="J46" s="74">
        <f>J45+3</f>
        <v>45</v>
      </c>
    </row>
    <row r="47" spans="2:13" ht="9.9499999999999993" customHeight="1" x14ac:dyDescent="0.25">
      <c r="B47" s="62"/>
      <c r="C47" s="72"/>
      <c r="D47" s="73"/>
      <c r="E47" s="73"/>
      <c r="G47" s="63"/>
      <c r="I47" s="74"/>
      <c r="J47" s="74"/>
      <c r="M47" s="33"/>
    </row>
    <row r="48" spans="2:13" x14ac:dyDescent="0.25">
      <c r="B48" s="62"/>
      <c r="C48" s="76">
        <v>2021</v>
      </c>
      <c r="D48" s="77"/>
      <c r="E48" s="77"/>
      <c r="F48" s="78"/>
      <c r="G48" s="63"/>
      <c r="I48" s="74"/>
      <c r="J48" s="74"/>
    </row>
    <row r="49" spans="2:10" x14ac:dyDescent="0.25">
      <c r="B49" s="62"/>
      <c r="C49" s="79" t="s">
        <v>13</v>
      </c>
      <c r="D49" s="73">
        <f ca="1">OFFSET('Table BCFF'!$H$124,'Table BCFF 30yr'!J49,'Table BCFF 30yr'!I49)/100</f>
        <v>2.07E-2</v>
      </c>
      <c r="E49" s="73">
        <f ca="1">AVERAGE(OFFSET('Table BCFF'!$M$120,'Table BCFF 30yr'!J49,'Table BCFF 30yr'!I49):OFFSET('Table BCFF'!$M$122,'Table BCFF 30yr'!J49,'Table BCFF 30yr'!I49))/100</f>
        <v>2.2333333333333337E-2</v>
      </c>
      <c r="F49" s="78"/>
      <c r="G49" s="63"/>
      <c r="I49" s="74">
        <f>I46+1</f>
        <v>16</v>
      </c>
      <c r="J49" s="74">
        <f>J46+3</f>
        <v>48</v>
      </c>
    </row>
    <row r="50" spans="2:10" x14ac:dyDescent="0.25">
      <c r="B50" s="62"/>
      <c r="C50" s="79" t="s">
        <v>18</v>
      </c>
      <c r="D50" s="73">
        <f ca="1">OFFSET('Table BCFF'!$H$124,'Table BCFF 30yr'!J50,'Table BCFF 30yr'!I50)/100</f>
        <v>2.2599999999999999E-2</v>
      </c>
      <c r="E50" s="73">
        <f ca="1">AVERAGE(OFFSET('Table BCFF'!$M$120,'Table BCFF 30yr'!J50,'Table BCFF 30yr'!I50):OFFSET('Table BCFF'!$M$122,'Table BCFF 30yr'!J50,'Table BCFF 30yr'!I50))/100</f>
        <v>2.7666666666666669E-2</v>
      </c>
      <c r="F50" s="71" t="s">
        <v>20</v>
      </c>
      <c r="G50" s="63"/>
      <c r="I50" s="74">
        <f>I49+1</f>
        <v>17</v>
      </c>
      <c r="J50" s="74">
        <f>J49+3</f>
        <v>51</v>
      </c>
    </row>
    <row r="51" spans="2:10" x14ac:dyDescent="0.25">
      <c r="B51" s="62"/>
      <c r="C51" s="72" t="s">
        <v>16</v>
      </c>
      <c r="D51" s="73">
        <f ca="1">OFFSET('Table BCFF'!$H$124,'Table BCFF 30yr'!J51,'Table BCFF 30yr'!I51)/100</f>
        <v>1.9299999999999998E-2</v>
      </c>
      <c r="E51" s="73">
        <f ca="1">AVERAGE(OFFSET('Table BCFF'!$M$120,'Table BCFF 30yr'!J51,'Table BCFF 30yr'!I51):OFFSET('Table BCFF'!$M$122,'Table BCFF 30yr'!J51,'Table BCFF 30yr'!I51))/100</f>
        <v>2.6333333333333334E-2</v>
      </c>
      <c r="F51" s="71"/>
      <c r="G51" s="63"/>
      <c r="I51" s="74">
        <f>I50+1</f>
        <v>18</v>
      </c>
      <c r="J51" s="74">
        <f>J50+3</f>
        <v>54</v>
      </c>
    </row>
    <row r="52" spans="2:10" x14ac:dyDescent="0.25">
      <c r="B52" s="62"/>
      <c r="C52" s="72" t="s">
        <v>15</v>
      </c>
      <c r="D52" s="73">
        <f ca="1">OFFSET('Table BCFF'!$H$124,'Table BCFF 30yr'!J52,'Table BCFF 30yr'!I52)/100</f>
        <v>1.95E-2</v>
      </c>
      <c r="E52" s="73">
        <f ca="1">AVERAGE(OFFSET('Table BCFF'!$M$120,'Table BCFF 30yr'!J52,'Table BCFF 30yr'!I52):OFFSET('Table BCFF'!$M$122,'Table BCFF 30yr'!J52,'Table BCFF 30yr'!I52))/100</f>
        <v>2.7000000000000007E-2</v>
      </c>
      <c r="F52" s="71" t="s">
        <v>19</v>
      </c>
      <c r="G52" s="63"/>
      <c r="I52" s="74">
        <f>I51+1</f>
        <v>19</v>
      </c>
      <c r="J52" s="74">
        <f>J51+3</f>
        <v>57</v>
      </c>
    </row>
    <row r="53" spans="2:10" x14ac:dyDescent="0.25">
      <c r="B53" s="62"/>
      <c r="C53" s="72"/>
      <c r="D53" s="73"/>
      <c r="E53" s="73"/>
      <c r="F53" s="71"/>
      <c r="G53" s="63"/>
      <c r="I53" s="74"/>
      <c r="J53" s="74"/>
    </row>
    <row r="54" spans="2:10" x14ac:dyDescent="0.25">
      <c r="B54" s="62"/>
      <c r="C54" s="76">
        <v>2022</v>
      </c>
      <c r="D54" s="73"/>
      <c r="E54" s="73"/>
      <c r="F54" s="71"/>
      <c r="G54" s="63"/>
      <c r="I54" s="74"/>
      <c r="J54" s="74"/>
    </row>
    <row r="55" spans="2:10" x14ac:dyDescent="0.25">
      <c r="B55" s="62"/>
      <c r="C55" s="79" t="s">
        <v>13</v>
      </c>
      <c r="D55" s="73">
        <f ca="1">OFFSET('Table BCFF'!$H$124,'Table BCFF 30yr'!J55,'Table BCFF 30yr'!I55)/100</f>
        <v>2.2499999999999999E-2</v>
      </c>
      <c r="E55" s="73">
        <f ca="1">AVERAGE(OFFSET('Table BCFF'!$M$120,'Table BCFF 30yr'!J55,'Table BCFF 30yr'!I55):OFFSET('Table BCFF'!$M$122,'Table BCFF 30yr'!J55,'Table BCFF 30yr'!I55))/100</f>
        <v>2.8666666666666667E-2</v>
      </c>
      <c r="F55" s="71"/>
      <c r="G55" s="63"/>
      <c r="I55" s="74">
        <f>I52+1</f>
        <v>20</v>
      </c>
      <c r="J55" s="74">
        <f>J52+3</f>
        <v>60</v>
      </c>
    </row>
    <row r="56" spans="2:10" x14ac:dyDescent="0.25">
      <c r="B56" s="62"/>
      <c r="C56" s="79" t="s">
        <v>18</v>
      </c>
      <c r="D56" s="73">
        <f ca="1">OFFSET('Table BCFF'!$H$124,'Table BCFF 30yr'!J56,'Table BCFF 30yr'!I56)/100</f>
        <v>3.04E-2</v>
      </c>
      <c r="E56" s="73">
        <f ca="1">AVERAGE(OFFSET('Table BCFF'!$M$120,'Table BCFF 30yr'!J56,'Table BCFF 30yr'!I56):OFFSET('Table BCFF'!$M$122,'Table BCFF 30yr'!J56,'Table BCFF 30yr'!I56))/100</f>
        <v>3.4666666666666665E-2</v>
      </c>
      <c r="F56" s="71" t="s">
        <v>17</v>
      </c>
      <c r="G56" s="63"/>
      <c r="I56" s="74">
        <f>I55+1</f>
        <v>21</v>
      </c>
      <c r="J56" s="74">
        <f>J55+3</f>
        <v>63</v>
      </c>
    </row>
    <row r="57" spans="2:10" x14ac:dyDescent="0.25">
      <c r="B57" s="62"/>
      <c r="C57" s="79" t="s">
        <v>16</v>
      </c>
      <c r="D57" s="73">
        <f ca="1">OFFSET('Table BCFF'!$H$124,'Table BCFF 30yr'!J57,'Table BCFF 30yr'!I57)/100</f>
        <v>3.2599999999999997E-2</v>
      </c>
      <c r="E57" s="73">
        <f ca="1">AVERAGE(OFFSET('Table BCFF'!$M$120,'Table BCFF 30yr'!J57,'Table BCFF 30yr'!I57):OFFSET('Table BCFF'!$M$122,'Table BCFF 30yr'!J57,'Table BCFF 30yr'!I57))/100</f>
        <v>3.6333333333333336E-2</v>
      </c>
      <c r="F57" s="71"/>
      <c r="G57" s="63"/>
      <c r="I57" s="74">
        <f>I56+1</f>
        <v>22</v>
      </c>
      <c r="J57" s="74">
        <f>J56+3</f>
        <v>66</v>
      </c>
    </row>
    <row r="58" spans="2:10" x14ac:dyDescent="0.25">
      <c r="B58" s="62"/>
      <c r="C58" s="79" t="s">
        <v>15</v>
      </c>
      <c r="D58" s="73">
        <f ca="1">OFFSET('Table BCFF'!$H$124,'Table BCFF 30yr'!J58,'Table BCFF 30yr'!I58)/100</f>
        <v>3.9E-2</v>
      </c>
      <c r="E58" s="73">
        <f ca="1">AVERAGE(OFFSET('Table BCFF'!$M$120,'Table BCFF 30yr'!J58,'Table BCFF 30yr'!I58):OFFSET('Table BCFF'!$M$122,'Table BCFF 30yr'!J58,'Table BCFF 30yr'!I58))/100</f>
        <v>3.8666666666666669E-2</v>
      </c>
      <c r="F58" s="71" t="s">
        <v>14</v>
      </c>
      <c r="G58" s="63"/>
      <c r="I58" s="74">
        <f>I57+1</f>
        <v>23</v>
      </c>
      <c r="J58" s="74">
        <f>J57+3</f>
        <v>69</v>
      </c>
    </row>
    <row r="59" spans="2:10" x14ac:dyDescent="0.25">
      <c r="B59" s="62"/>
      <c r="C59" s="79"/>
      <c r="D59" s="73"/>
      <c r="E59" s="73"/>
      <c r="F59" s="71"/>
      <c r="G59" s="63"/>
      <c r="I59" s="74"/>
      <c r="J59" s="74"/>
    </row>
    <row r="60" spans="2:10" x14ac:dyDescent="0.25">
      <c r="B60" s="62"/>
      <c r="C60" s="76">
        <v>2023</v>
      </c>
      <c r="D60" s="73"/>
      <c r="E60" s="73"/>
      <c r="F60" s="71"/>
      <c r="G60" s="63"/>
      <c r="I60" s="74"/>
      <c r="J60" s="74"/>
    </row>
    <row r="61" spans="2:10" x14ac:dyDescent="0.25">
      <c r="B61" s="62"/>
      <c r="C61" s="79" t="s">
        <v>13</v>
      </c>
      <c r="D61" s="73">
        <f ca="1">OFFSET('Table BCFF'!$H$124,'Table BCFF 30yr'!J61,'Table BCFF 30yr'!I61)/100</f>
        <v>3.7400000000000003E-2</v>
      </c>
      <c r="E61" s="73">
        <f ca="1">AVERAGE(OFFSET('Table BCFF'!$M$120,'Table BCFF 30yr'!J61,'Table BCFF 30yr'!I61):OFFSET('Table BCFF'!$M$122,'Table BCFF 30yr'!J61,'Table BCFF 30yr'!I61))/100</f>
        <v>3.7666666666666668E-2</v>
      </c>
      <c r="F61" s="71"/>
      <c r="G61" s="63"/>
      <c r="I61" s="74">
        <f>I58+1</f>
        <v>24</v>
      </c>
      <c r="J61" s="74">
        <f>J58+3</f>
        <v>72</v>
      </c>
    </row>
    <row r="62" spans="2:10" x14ac:dyDescent="0.25">
      <c r="B62" s="62"/>
      <c r="C62" s="79" t="s">
        <v>18</v>
      </c>
      <c r="D62" s="73">
        <f ca="1">OFFSET('Table BCFF'!$H$124,'Table BCFF 30yr'!J62,'Table BCFF 30yr'!I62)/100</f>
        <v>3.7999999999999999E-2</v>
      </c>
      <c r="E62" s="73">
        <f ca="1">AVERAGE(OFFSET('Table BCFF'!$M$120,'Table BCFF 30yr'!J62,'Table BCFF 30yr'!I62):OFFSET('Table BCFF'!$M$122,'Table BCFF 30yr'!J62,'Table BCFF 30yr'!I62))/100</f>
        <v>3.7000000000000005E-2</v>
      </c>
      <c r="F62" s="71" t="s">
        <v>17</v>
      </c>
      <c r="G62" s="63"/>
      <c r="I62" s="74">
        <f>I61+1</f>
        <v>25</v>
      </c>
      <c r="J62" s="74">
        <f>J61+3</f>
        <v>75</v>
      </c>
    </row>
    <row r="63" spans="2:10" x14ac:dyDescent="0.25">
      <c r="B63" s="62"/>
      <c r="C63" s="79" t="s">
        <v>16</v>
      </c>
      <c r="D63" s="73">
        <f ca="1">OFFSET('Table BCFF'!$H$124,'Table BCFF 30yr'!J63,'Table BCFF 30yr'!I63)/100</f>
        <v>4.24E-2</v>
      </c>
      <c r="E63" s="73">
        <f ca="1">AVERAGE(OFFSET('Table BCFF'!$M$120,'Table BCFF 30yr'!J63,'Table BCFF 30yr'!I63):OFFSET('Table BCFF'!$M$122,'Table BCFF 30yr'!J63,'Table BCFF 30yr'!I63))/100</f>
        <v>3.8333333333333337E-2</v>
      </c>
      <c r="F63" s="71"/>
      <c r="G63" s="63"/>
      <c r="I63" s="74">
        <f t="shared" ref="I63:I64" si="0">I62+1</f>
        <v>26</v>
      </c>
      <c r="J63" s="74">
        <f t="shared" ref="J63:J64" si="1">J62+3</f>
        <v>78</v>
      </c>
    </row>
    <row r="64" spans="2:10" x14ac:dyDescent="0.25">
      <c r="B64" s="62"/>
      <c r="C64" s="79" t="s">
        <v>15</v>
      </c>
      <c r="D64" s="73">
        <f ca="1">OFFSET('Table BCFF'!$H$124,'Table BCFF 30yr'!J64,'Table BCFF 30yr'!I64)/100</f>
        <v>4.58E-2</v>
      </c>
      <c r="E64" s="73">
        <f ca="1">AVERAGE(OFFSET('Table BCFF'!$M$120,'Table BCFF 30yr'!J64,'Table BCFF 30yr'!I64):OFFSET('Table BCFF'!$M$122,'Table BCFF 30yr'!J64,'Table BCFF 30yr'!I64))/100</f>
        <v>4.1666666666666671E-2</v>
      </c>
      <c r="F64" s="71" t="s">
        <v>73</v>
      </c>
      <c r="G64" s="63"/>
      <c r="I64" s="74">
        <f t="shared" si="0"/>
        <v>27</v>
      </c>
      <c r="J64" s="74">
        <f t="shared" si="1"/>
        <v>81</v>
      </c>
    </row>
    <row r="65" spans="2:10" x14ac:dyDescent="0.25">
      <c r="B65" s="62"/>
      <c r="C65" s="79"/>
      <c r="D65" s="73"/>
      <c r="E65" s="73"/>
      <c r="F65" s="71"/>
      <c r="G65" s="63"/>
      <c r="I65" s="74"/>
      <c r="J65" s="74"/>
    </row>
    <row r="66" spans="2:10" x14ac:dyDescent="0.25">
      <c r="B66" s="62"/>
      <c r="C66" s="76">
        <v>2024</v>
      </c>
      <c r="D66" s="73"/>
      <c r="E66" s="73"/>
      <c r="F66" s="71"/>
      <c r="G66" s="63"/>
      <c r="I66" s="74"/>
      <c r="J66" s="74"/>
    </row>
    <row r="67" spans="2:10" x14ac:dyDescent="0.25">
      <c r="B67" s="62"/>
      <c r="C67" s="79" t="s">
        <v>13</v>
      </c>
      <c r="D67" s="73">
        <f ca="1">OFFSET('Table BCFF'!$H$124,'Table BCFF 30yr'!J67,'Table BCFF 30yr'!I67)/100</f>
        <v>4.3299999999999998E-2</v>
      </c>
      <c r="E67" s="73">
        <f ca="1">AVERAGE(OFFSET('Table BCFF'!$M$120,'Table BCFF 30yr'!J67,'Table BCFF 30yr'!I67):OFFSET('Table BCFF'!$M$122,'Table BCFF 30yr'!J67,'Table BCFF 30yr'!I67))/100</f>
        <v>4.0333333333333332E-2</v>
      </c>
      <c r="F67" s="71"/>
      <c r="G67" s="63"/>
      <c r="I67" s="74">
        <f>I64+1</f>
        <v>28</v>
      </c>
      <c r="J67" s="74">
        <f>J64+3</f>
        <v>84</v>
      </c>
    </row>
    <row r="68" spans="2:10" x14ac:dyDescent="0.25">
      <c r="B68" s="62"/>
      <c r="C68" s="79" t="s">
        <v>18</v>
      </c>
      <c r="D68" s="73">
        <f ca="1">OFFSET('Table BCFF'!$H$124,'Table BCFF 30yr'!J68,'Table BCFF 30yr'!I68)/100</f>
        <v>4.5700000000000005E-2</v>
      </c>
      <c r="E68" s="73">
        <f ca="1">AVERAGE(OFFSET('Table BCFF'!$M$120,'Table BCFF 30yr'!J68,'Table BCFF 30yr'!I68):OFFSET('Table BCFF'!$M$122,'Table BCFF 30yr'!J68,'Table BCFF 30yr'!I68))/100</f>
        <v>4.1666666666666671E-2</v>
      </c>
      <c r="F68" s="71" t="s">
        <v>75</v>
      </c>
      <c r="G68" s="63"/>
      <c r="I68" s="74">
        <f>I67+1</f>
        <v>29</v>
      </c>
      <c r="J68" s="74">
        <f>J67+3</f>
        <v>87</v>
      </c>
    </row>
    <row r="69" spans="2:10" x14ac:dyDescent="0.25">
      <c r="B69" s="62"/>
      <c r="C69" s="79" t="s">
        <v>16</v>
      </c>
      <c r="D69" s="73">
        <f ca="1">OFFSET('Table BCFF'!$H$124,'Table BCFF 30yr'!J69,'Table BCFF 30yr'!I69)/100</f>
        <v>4.2199999999999994E-2</v>
      </c>
      <c r="E69" s="73">
        <f ca="1">AVERAGE(OFFSET('Table BCFF'!$M$120,'Table BCFF 30yr'!J69,'Table BCFF 30yr'!I69):OFFSET('Table BCFF'!$M$122,'Table BCFF 30yr'!J69,'Table BCFF 30yr'!I69))/100</f>
        <v>4.2000000000000003E-2</v>
      </c>
      <c r="F69" s="71"/>
      <c r="G69" s="63"/>
      <c r="I69" s="74">
        <f>I68+1</f>
        <v>30</v>
      </c>
      <c r="J69" s="74">
        <f>J68+3</f>
        <v>90</v>
      </c>
    </row>
    <row r="70" spans="2:10" x14ac:dyDescent="0.25">
      <c r="B70" s="62"/>
      <c r="C70" s="79" t="s">
        <v>15</v>
      </c>
      <c r="D70" s="73">
        <f ca="1">OFFSET('Table BCFF'!$H$124,'Table BCFF 30yr'!J70,'Table BCFF 30yr'!I70)/100</f>
        <v>4.4999999999999998E-2</v>
      </c>
      <c r="E70" s="73">
        <f ca="1">AVERAGE(OFFSET('Table BCFF'!$M$120,'Table BCFF 30yr'!J70,'Table BCFF 30yr'!I70):OFFSET('Table BCFF'!$M$122,'Table BCFF 30yr'!J70,'Table BCFF 30yr'!I70))/100</f>
        <v>4.2000000000000003E-2</v>
      </c>
      <c r="F70" s="71" t="s">
        <v>78</v>
      </c>
      <c r="G70" s="63"/>
      <c r="I70" s="74">
        <f>I69+1</f>
        <v>31</v>
      </c>
      <c r="J70" s="74">
        <f>J69+3</f>
        <v>93</v>
      </c>
    </row>
    <row r="71" spans="2:10" x14ac:dyDescent="0.25">
      <c r="B71" s="62"/>
      <c r="C71" s="79"/>
      <c r="D71" s="73"/>
      <c r="E71" s="73"/>
      <c r="F71" s="71"/>
      <c r="G71" s="63"/>
      <c r="I71" s="74"/>
      <c r="J71" s="74"/>
    </row>
    <row r="72" spans="2:10" x14ac:dyDescent="0.25">
      <c r="B72" s="62"/>
      <c r="C72" s="76">
        <v>2025</v>
      </c>
      <c r="D72" s="73"/>
      <c r="E72" s="73"/>
      <c r="F72" s="71"/>
      <c r="G72" s="63"/>
      <c r="I72" s="74"/>
      <c r="J72" s="74"/>
    </row>
    <row r="73" spans="2:10" x14ac:dyDescent="0.25">
      <c r="B73" s="62"/>
      <c r="C73" s="79" t="s">
        <v>13</v>
      </c>
      <c r="D73" s="73">
        <f ca="1">OFFSET('Table BCFF'!$H$124,'Table BCFF 30yr'!J73,'Table BCFF 30yr'!I73)/100</f>
        <v>4.7100000000000003E-2</v>
      </c>
      <c r="E73" s="73">
        <f ca="1">AVERAGE(OFFSET('Table BCFF'!$M$120,'Table BCFF 30yr'!J73,'Table BCFF 30yr'!I73):OFFSET('Table BCFF'!$M$122,'Table BCFF 30yr'!J73,'Table BCFF 30yr'!I73))/100</f>
        <v>4.533333333333333E-2</v>
      </c>
      <c r="F73" s="71"/>
      <c r="G73" s="63"/>
      <c r="I73" s="74">
        <f>I70+1</f>
        <v>32</v>
      </c>
      <c r="J73" s="74">
        <f>J70+3</f>
        <v>96</v>
      </c>
    </row>
    <row r="74" spans="2:10" ht="9.9499999999999993" customHeight="1" x14ac:dyDescent="0.25">
      <c r="B74" s="62"/>
      <c r="C74" s="80"/>
      <c r="D74" s="80"/>
      <c r="E74" s="81"/>
      <c r="F74" s="81"/>
      <c r="G74" s="63"/>
    </row>
    <row r="75" spans="2:10" x14ac:dyDescent="0.25">
      <c r="B75" s="62"/>
      <c r="C75" s="82" t="s">
        <v>1</v>
      </c>
      <c r="D75" s="83"/>
      <c r="E75" s="83"/>
      <c r="F75" s="83"/>
      <c r="G75" s="63"/>
    </row>
    <row r="76" spans="2:10" ht="18" x14ac:dyDescent="0.25">
      <c r="B76" s="62"/>
      <c r="C76" s="79" t="s">
        <v>74</v>
      </c>
      <c r="D76" s="84"/>
      <c r="E76" s="84"/>
      <c r="F76" s="84"/>
      <c r="G76" s="63"/>
    </row>
    <row r="77" spans="2:10" x14ac:dyDescent="0.25">
      <c r="B77" s="62"/>
      <c r="C77" s="79" t="s">
        <v>79</v>
      </c>
      <c r="D77" s="84"/>
      <c r="E77" s="84"/>
      <c r="F77" s="84"/>
      <c r="G77" s="63"/>
    </row>
    <row r="78" spans="2:10" x14ac:dyDescent="0.25">
      <c r="B78" s="62"/>
      <c r="C78" s="79" t="s">
        <v>12</v>
      </c>
      <c r="D78" s="84"/>
      <c r="E78" s="84"/>
      <c r="F78" s="84"/>
      <c r="G78" s="63"/>
    </row>
    <row r="79" spans="2:10" ht="9.9499999999999993" customHeight="1" x14ac:dyDescent="0.25">
      <c r="B79" s="85"/>
      <c r="C79" s="86"/>
      <c r="D79" s="86"/>
      <c r="E79" s="86"/>
      <c r="F79" s="86"/>
      <c r="G79" s="87"/>
    </row>
  </sheetData>
  <mergeCells count="4">
    <mergeCell ref="I23:J23"/>
    <mergeCell ref="C4:F4"/>
    <mergeCell ref="C5:F5"/>
    <mergeCell ref="C7:F7"/>
  </mergeCells>
  <phoneticPr fontId="20" type="noConversion"/>
  <printOptions horizontalCentered="1"/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M59"/>
  <sheetViews>
    <sheetView zoomScaleNormal="100" workbookViewId="0">
      <pane xSplit="2" ySplit="7" topLeftCell="C12" activePane="bottomRight" state="frozen"/>
      <selection activeCell="AF168" sqref="AF168"/>
      <selection pane="topRight" activeCell="AF168" sqref="AF168"/>
      <selection pane="bottomLeft" activeCell="AF168" sqref="AF168"/>
      <selection pane="bottomRight" activeCell="AF168" sqref="AF168"/>
    </sheetView>
  </sheetViews>
  <sheetFormatPr defaultRowHeight="14.25" outlineLevelCol="1" x14ac:dyDescent="0.2"/>
  <cols>
    <col min="1" max="1" width="4.125" customWidth="1"/>
    <col min="2" max="2" width="19.25" bestFit="1" customWidth="1"/>
    <col min="3" max="3" width="10.875" customWidth="1" outlineLevel="1"/>
    <col min="4" max="8" width="8.75" customWidth="1" outlineLevel="1"/>
    <col min="9" max="11" width="9" customWidth="1" outlineLevel="1"/>
    <col min="12" max="12" width="9.5" customWidth="1"/>
    <col min="13" max="13" width="9.5" bestFit="1" customWidth="1"/>
    <col min="14" max="14" width="4" customWidth="1"/>
  </cols>
  <sheetData>
    <row r="1" spans="1:13" ht="15.75" x14ac:dyDescent="0.25"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15" x14ac:dyDescent="0.25">
      <c r="B2" s="116" t="s">
        <v>64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5" x14ac:dyDescent="0.25">
      <c r="B3" s="117" t="s">
        <v>63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ht="5.25" customHeight="1" x14ac:dyDescent="0.2"/>
    <row r="5" spans="1:13" x14ac:dyDescent="0.2">
      <c r="C5" s="114" t="s">
        <v>62</v>
      </c>
      <c r="D5" s="114"/>
      <c r="E5" s="114"/>
      <c r="F5" s="114"/>
      <c r="G5" s="114"/>
      <c r="H5" s="114"/>
      <c r="I5" s="114"/>
      <c r="J5" s="114"/>
      <c r="K5" s="21"/>
    </row>
    <row r="6" spans="1:13" x14ac:dyDescent="0.2">
      <c r="C6" s="20">
        <v>2015</v>
      </c>
      <c r="D6" s="20">
        <v>2016</v>
      </c>
      <c r="E6" s="20">
        <f t="shared" ref="E6:J6" si="0">D6+1</f>
        <v>2017</v>
      </c>
      <c r="F6" s="20">
        <f t="shared" si="0"/>
        <v>2018</v>
      </c>
      <c r="G6" s="20">
        <f t="shared" si="0"/>
        <v>2019</v>
      </c>
      <c r="H6" s="20">
        <f t="shared" si="0"/>
        <v>2020</v>
      </c>
      <c r="I6" s="20">
        <f t="shared" si="0"/>
        <v>2021</v>
      </c>
      <c r="J6" s="20">
        <f t="shared" si="0"/>
        <v>2022</v>
      </c>
      <c r="K6" s="20">
        <v>2023</v>
      </c>
      <c r="L6" s="113" t="s">
        <v>61</v>
      </c>
      <c r="M6" s="113"/>
    </row>
    <row r="7" spans="1:13" x14ac:dyDescent="0.2">
      <c r="B7" s="12" t="s">
        <v>60</v>
      </c>
      <c r="C7" s="12"/>
      <c r="L7" s="4" t="str">
        <f>C6&amp;"-"&amp;G6</f>
        <v>2015-2019</v>
      </c>
      <c r="M7" s="4" t="str">
        <f>RIGHT(L7,4)+1&amp;"-"&amp;G6+5</f>
        <v>2020-2024</v>
      </c>
    </row>
    <row r="8" spans="1:13" hidden="1" x14ac:dyDescent="0.2">
      <c r="A8">
        <f>ROW()</f>
        <v>8</v>
      </c>
      <c r="B8" s="2" t="s">
        <v>48</v>
      </c>
      <c r="C8" s="12"/>
      <c r="L8" s="3">
        <v>4.4000000000000004</v>
      </c>
      <c r="M8" s="3">
        <v>4.9000000000000004</v>
      </c>
    </row>
    <row r="9" spans="1:13" x14ac:dyDescent="0.2">
      <c r="A9">
        <f>ROW()</f>
        <v>9</v>
      </c>
      <c r="B9" s="2" t="s">
        <v>47</v>
      </c>
      <c r="C9" s="3">
        <v>4.3</v>
      </c>
      <c r="D9" s="3">
        <v>4.7</v>
      </c>
      <c r="E9" s="3">
        <v>5.2</v>
      </c>
      <c r="F9" s="3">
        <v>5.5</v>
      </c>
      <c r="G9" s="3">
        <v>5.6</v>
      </c>
      <c r="H9" s="3"/>
      <c r="I9" s="3"/>
      <c r="J9" s="3"/>
      <c r="K9" s="3"/>
      <c r="L9" s="3">
        <v>5</v>
      </c>
      <c r="M9" s="3">
        <v>5.5</v>
      </c>
    </row>
    <row r="10" spans="1:13" hidden="1" x14ac:dyDescent="0.2">
      <c r="A10">
        <f>ROW()</f>
        <v>10</v>
      </c>
      <c r="B10" s="2" t="s">
        <v>2</v>
      </c>
      <c r="C10" s="3">
        <v>2</v>
      </c>
      <c r="D10" s="3">
        <v>2.1</v>
      </c>
      <c r="E10" s="3">
        <v>2.1</v>
      </c>
      <c r="F10" s="3">
        <v>2.1</v>
      </c>
      <c r="G10" s="3">
        <v>2.1</v>
      </c>
      <c r="H10" s="3"/>
      <c r="I10" s="3"/>
      <c r="J10" s="3"/>
      <c r="K10" s="3"/>
      <c r="L10" s="3">
        <v>2.1</v>
      </c>
      <c r="M10" s="3">
        <v>2.1</v>
      </c>
    </row>
    <row r="11" spans="1:13" hidden="1" x14ac:dyDescent="0.2">
      <c r="A11">
        <f>ROW()</f>
        <v>11</v>
      </c>
      <c r="B11" s="2" t="s">
        <v>46</v>
      </c>
      <c r="C11" s="3">
        <v>2.2000000000000002</v>
      </c>
      <c r="D11" s="3">
        <v>2.2999999999999998</v>
      </c>
      <c r="E11" s="3">
        <v>2.2999999999999998</v>
      </c>
      <c r="F11" s="3">
        <v>2.2999999999999998</v>
      </c>
      <c r="G11" s="3">
        <v>2.2999999999999998</v>
      </c>
      <c r="H11" s="3"/>
      <c r="I11" s="3"/>
      <c r="J11" s="3"/>
      <c r="K11" s="3"/>
      <c r="L11" s="3">
        <v>2.2999999999999998</v>
      </c>
      <c r="M11" s="3">
        <v>2.2999999999999998</v>
      </c>
    </row>
    <row r="12" spans="1:13" ht="9" customHeight="1" x14ac:dyDescent="0.2">
      <c r="A12">
        <f>ROW()</f>
        <v>12</v>
      </c>
    </row>
    <row r="13" spans="1:13" x14ac:dyDescent="0.2">
      <c r="A13">
        <f>ROW()</f>
        <v>13</v>
      </c>
      <c r="B13" s="19" t="s">
        <v>59</v>
      </c>
      <c r="C13" s="19"/>
      <c r="L13" s="4" t="str">
        <f>D6&amp;"-"&amp;H6</f>
        <v>2016-2020</v>
      </c>
      <c r="M13" s="4" t="str">
        <f>RIGHT(L13,4)+1&amp;"-"&amp;H6+5</f>
        <v>2021-2025</v>
      </c>
    </row>
    <row r="14" spans="1:13" hidden="1" x14ac:dyDescent="0.2">
      <c r="A14">
        <f>ROW()</f>
        <v>14</v>
      </c>
      <c r="B14" s="2" t="s">
        <v>48</v>
      </c>
      <c r="C14" s="19"/>
      <c r="L14" s="18">
        <v>4.7</v>
      </c>
      <c r="M14" s="18">
        <v>5</v>
      </c>
    </row>
    <row r="15" spans="1:13" x14ac:dyDescent="0.2">
      <c r="A15">
        <f>ROW()</f>
        <v>15</v>
      </c>
      <c r="B15" s="2" t="s">
        <v>47</v>
      </c>
      <c r="C15" s="2"/>
      <c r="D15" s="3">
        <v>4.7</v>
      </c>
      <c r="E15" s="3">
        <v>5.0999999999999996</v>
      </c>
      <c r="F15" s="3">
        <v>5.4</v>
      </c>
      <c r="G15" s="3">
        <v>5.5</v>
      </c>
      <c r="H15" s="3">
        <v>5.6</v>
      </c>
      <c r="I15" s="11"/>
      <c r="L15" s="16">
        <v>5.3</v>
      </c>
      <c r="M15" s="16">
        <v>5.6</v>
      </c>
    </row>
    <row r="16" spans="1:13" hidden="1" x14ac:dyDescent="0.2">
      <c r="A16">
        <f>ROW()</f>
        <v>16</v>
      </c>
      <c r="B16" s="2" t="s">
        <v>2</v>
      </c>
      <c r="C16" s="2"/>
      <c r="D16" s="3">
        <v>2</v>
      </c>
      <c r="E16" s="3">
        <v>2.2000000000000002</v>
      </c>
      <c r="F16" s="3">
        <v>2.2000000000000002</v>
      </c>
      <c r="G16" s="3">
        <v>2.2000000000000002</v>
      </c>
      <c r="H16" s="3">
        <v>2.1</v>
      </c>
      <c r="I16" s="11"/>
      <c r="L16" s="2">
        <v>2.1</v>
      </c>
      <c r="M16" s="2">
        <v>2.1</v>
      </c>
    </row>
    <row r="17" spans="1:13" hidden="1" x14ac:dyDescent="0.2">
      <c r="A17">
        <f>ROW()</f>
        <v>17</v>
      </c>
      <c r="B17" s="2" t="s">
        <v>46</v>
      </c>
      <c r="C17" s="2"/>
      <c r="D17" s="3">
        <v>2.2000000000000002</v>
      </c>
      <c r="E17" s="3">
        <v>2.5</v>
      </c>
      <c r="F17" s="3">
        <v>2.5</v>
      </c>
      <c r="G17" s="3">
        <v>2.4</v>
      </c>
      <c r="H17" s="3">
        <v>2.2999999999999998</v>
      </c>
      <c r="I17" s="11"/>
      <c r="L17" s="2">
        <v>2.4</v>
      </c>
      <c r="M17" s="2">
        <v>2.2999999999999998</v>
      </c>
    </row>
    <row r="18" spans="1:13" x14ac:dyDescent="0.2">
      <c r="A18">
        <f>ROW()</f>
        <v>18</v>
      </c>
      <c r="B18" s="12" t="s">
        <v>58</v>
      </c>
      <c r="C18" s="12"/>
      <c r="D18" s="11"/>
      <c r="E18" s="11"/>
      <c r="F18" s="11"/>
      <c r="G18" s="11"/>
      <c r="H18" s="11"/>
      <c r="I18" s="11"/>
    </row>
    <row r="19" spans="1:13" hidden="1" x14ac:dyDescent="0.2">
      <c r="A19">
        <f>ROW()</f>
        <v>19</v>
      </c>
      <c r="B19" s="2" t="s">
        <v>48</v>
      </c>
      <c r="C19" s="12"/>
      <c r="D19" s="11"/>
      <c r="E19" s="11"/>
      <c r="F19" s="11"/>
      <c r="G19" s="11"/>
      <c r="H19" s="11"/>
      <c r="I19" s="11"/>
      <c r="L19">
        <v>4.4000000000000004</v>
      </c>
      <c r="M19">
        <v>4.5999999999999996</v>
      </c>
    </row>
    <row r="20" spans="1:13" x14ac:dyDescent="0.2">
      <c r="A20">
        <f>ROW()</f>
        <v>20</v>
      </c>
      <c r="B20" s="2" t="s">
        <v>47</v>
      </c>
      <c r="C20" s="2"/>
      <c r="D20" s="11">
        <v>4.3</v>
      </c>
      <c r="E20" s="11">
        <v>4.8</v>
      </c>
      <c r="F20" s="11">
        <v>5</v>
      </c>
      <c r="G20" s="11">
        <v>5.0999999999999996</v>
      </c>
      <c r="H20" s="11">
        <v>5.2</v>
      </c>
      <c r="I20" s="11"/>
      <c r="L20">
        <v>4.9000000000000004</v>
      </c>
      <c r="M20">
        <v>5.0999999999999996</v>
      </c>
    </row>
    <row r="21" spans="1:13" hidden="1" x14ac:dyDescent="0.2">
      <c r="A21">
        <f>ROW()</f>
        <v>21</v>
      </c>
      <c r="B21" s="2" t="s">
        <v>2</v>
      </c>
      <c r="C21" s="2"/>
      <c r="D21" s="11">
        <v>2</v>
      </c>
      <c r="E21" s="11">
        <v>2.2000000000000002</v>
      </c>
      <c r="F21" s="11">
        <v>2.2000000000000002</v>
      </c>
      <c r="G21" s="11">
        <v>2.1</v>
      </c>
      <c r="H21" s="11">
        <v>2.1</v>
      </c>
      <c r="I21" s="11"/>
      <c r="L21">
        <v>2.1</v>
      </c>
      <c r="M21">
        <v>2.1</v>
      </c>
    </row>
    <row r="22" spans="1:13" hidden="1" x14ac:dyDescent="0.2">
      <c r="A22">
        <f>ROW()</f>
        <v>22</v>
      </c>
      <c r="B22" s="2" t="s">
        <v>46</v>
      </c>
      <c r="C22" s="2"/>
      <c r="D22" s="11">
        <v>2.2999999999999998</v>
      </c>
      <c r="E22" s="11">
        <v>2.5</v>
      </c>
      <c r="F22" s="11">
        <v>2.4</v>
      </c>
      <c r="G22" s="11">
        <v>2.2999999999999998</v>
      </c>
      <c r="H22" s="11">
        <v>2.2999999999999998</v>
      </c>
      <c r="I22" s="11"/>
      <c r="L22">
        <v>2.4</v>
      </c>
      <c r="M22">
        <v>2.2999999999999998</v>
      </c>
    </row>
    <row r="23" spans="1:13" ht="9" customHeight="1" x14ac:dyDescent="0.2">
      <c r="A23">
        <f>ROW()</f>
        <v>23</v>
      </c>
      <c r="B23" s="2"/>
      <c r="C23" s="2"/>
      <c r="D23" s="11"/>
      <c r="E23" s="11"/>
      <c r="F23" s="11"/>
      <c r="G23" s="11"/>
      <c r="H23" s="11"/>
      <c r="I23" s="11"/>
    </row>
    <row r="24" spans="1:13" x14ac:dyDescent="0.2">
      <c r="A24">
        <f>ROW()</f>
        <v>24</v>
      </c>
      <c r="B24" s="12" t="s">
        <v>57</v>
      </c>
      <c r="C24" s="12"/>
      <c r="D24" s="11"/>
      <c r="E24" s="11"/>
      <c r="F24" s="11"/>
      <c r="G24" s="11"/>
      <c r="H24" s="11"/>
      <c r="I24" s="11"/>
      <c r="L24" s="17" t="str">
        <f>$E$6&amp;"-"&amp;$I$6</f>
        <v>2017-2021</v>
      </c>
      <c r="M24" s="17" t="str">
        <f>RIGHT(L24,4)+1&amp;"-"&amp;I6+5</f>
        <v>2022-2026</v>
      </c>
    </row>
    <row r="25" spans="1:13" hidden="1" x14ac:dyDescent="0.2">
      <c r="A25">
        <f>ROW()</f>
        <v>25</v>
      </c>
      <c r="B25" s="2" t="s">
        <v>48</v>
      </c>
      <c r="C25" s="12"/>
      <c r="D25" s="11"/>
      <c r="E25" s="11"/>
      <c r="F25" s="11"/>
      <c r="G25" s="11"/>
      <c r="H25" s="11"/>
      <c r="I25" s="11"/>
      <c r="L25" s="16">
        <v>4.3</v>
      </c>
      <c r="M25" s="16">
        <v>4.5</v>
      </c>
    </row>
    <row r="26" spans="1:13" x14ac:dyDescent="0.2">
      <c r="A26">
        <f>ROW()</f>
        <v>26</v>
      </c>
      <c r="B26" s="2" t="s">
        <v>47</v>
      </c>
      <c r="C26" s="2"/>
      <c r="D26" s="11"/>
      <c r="E26" s="11">
        <v>4.3</v>
      </c>
      <c r="F26" s="11">
        <v>4.7</v>
      </c>
      <c r="G26" s="11">
        <v>4.9000000000000004</v>
      </c>
      <c r="H26" s="11">
        <v>5.0999999999999996</v>
      </c>
      <c r="I26" s="11">
        <v>5.0999999999999996</v>
      </c>
      <c r="L26">
        <v>4.8</v>
      </c>
      <c r="M26" s="11">
        <v>5</v>
      </c>
    </row>
    <row r="27" spans="1:13" hidden="1" x14ac:dyDescent="0.2">
      <c r="A27">
        <f>ROW()</f>
        <v>27</v>
      </c>
      <c r="B27" s="2" t="s">
        <v>2</v>
      </c>
      <c r="C27" s="2"/>
      <c r="D27" s="11"/>
      <c r="E27" s="11">
        <v>2.1</v>
      </c>
      <c r="F27" s="11">
        <v>2.1</v>
      </c>
      <c r="G27" s="11">
        <v>2.1</v>
      </c>
      <c r="H27" s="11">
        <v>2.1</v>
      </c>
      <c r="I27" s="11">
        <v>2.1</v>
      </c>
      <c r="L27">
        <v>2.1</v>
      </c>
      <c r="M27">
        <v>2.1</v>
      </c>
    </row>
    <row r="28" spans="1:13" hidden="1" x14ac:dyDescent="0.2">
      <c r="A28">
        <f>ROW()</f>
        <v>28</v>
      </c>
      <c r="B28" s="2" t="s">
        <v>46</v>
      </c>
      <c r="C28" s="2"/>
      <c r="D28" s="11"/>
      <c r="E28" s="11">
        <v>2.4</v>
      </c>
      <c r="F28" s="11">
        <v>2.4</v>
      </c>
      <c r="G28" s="11">
        <v>2.2999999999999998</v>
      </c>
      <c r="H28" s="11">
        <v>2.2999999999999998</v>
      </c>
      <c r="I28" s="11">
        <v>2.2999999999999998</v>
      </c>
      <c r="L28">
        <v>2.2999999999999998</v>
      </c>
      <c r="M28">
        <v>2.2999999999999998</v>
      </c>
    </row>
    <row r="29" spans="1:13" x14ac:dyDescent="0.2">
      <c r="A29">
        <f>ROW()</f>
        <v>29</v>
      </c>
      <c r="B29" s="12" t="s">
        <v>56</v>
      </c>
      <c r="C29" s="12"/>
      <c r="D29" s="11"/>
      <c r="E29" s="11"/>
      <c r="F29" s="11"/>
      <c r="G29" s="11"/>
      <c r="H29" s="11"/>
      <c r="I29" s="11"/>
    </row>
    <row r="30" spans="1:13" hidden="1" x14ac:dyDescent="0.2">
      <c r="A30">
        <f>ROW()</f>
        <v>30</v>
      </c>
      <c r="B30" s="2" t="s">
        <v>48</v>
      </c>
      <c r="C30" s="12"/>
      <c r="D30" s="11"/>
      <c r="E30" s="11"/>
      <c r="F30" s="11"/>
      <c r="G30" s="11"/>
      <c r="H30" s="11"/>
      <c r="I30" s="11"/>
      <c r="L30" s="11">
        <v>4</v>
      </c>
      <c r="M30">
        <v>4.3</v>
      </c>
    </row>
    <row r="31" spans="1:13" x14ac:dyDescent="0.2">
      <c r="A31">
        <f>ROW()</f>
        <v>31</v>
      </c>
      <c r="B31" s="2" t="s">
        <v>47</v>
      </c>
      <c r="C31" s="2"/>
      <c r="D31" s="11"/>
      <c r="E31" s="11">
        <v>4</v>
      </c>
      <c r="F31" s="11">
        <v>4.4000000000000004</v>
      </c>
      <c r="G31" s="11">
        <v>4.5999999999999996</v>
      </c>
      <c r="H31" s="11">
        <v>4.8</v>
      </c>
      <c r="I31" s="11">
        <v>4.9000000000000004</v>
      </c>
      <c r="L31">
        <v>4.5</v>
      </c>
      <c r="M31">
        <v>4.8</v>
      </c>
    </row>
    <row r="32" spans="1:13" hidden="1" x14ac:dyDescent="0.2">
      <c r="A32">
        <f>ROW()</f>
        <v>32</v>
      </c>
      <c r="B32" s="2" t="s">
        <v>2</v>
      </c>
      <c r="C32" s="2"/>
      <c r="E32" s="11">
        <v>2.1</v>
      </c>
      <c r="F32" s="11">
        <v>2.1</v>
      </c>
      <c r="G32" s="11">
        <v>2.1</v>
      </c>
      <c r="H32" s="11">
        <v>2.1</v>
      </c>
      <c r="I32" s="11">
        <v>2.1</v>
      </c>
      <c r="L32" s="11">
        <v>2.1</v>
      </c>
      <c r="M32" s="11">
        <v>2</v>
      </c>
    </row>
    <row r="33" spans="1:13" hidden="1" x14ac:dyDescent="0.2">
      <c r="A33">
        <f>ROW()</f>
        <v>33</v>
      </c>
      <c r="B33" s="2" t="s">
        <v>46</v>
      </c>
      <c r="C33" s="2"/>
      <c r="E33" s="11">
        <v>2.2999999999999998</v>
      </c>
      <c r="F33" s="11">
        <v>2.4</v>
      </c>
      <c r="G33" s="11">
        <v>2.2999999999999998</v>
      </c>
      <c r="H33" s="11">
        <v>2.2999999999999998</v>
      </c>
      <c r="I33" s="11">
        <v>2.2999999999999998</v>
      </c>
      <c r="L33" s="11">
        <v>2.2999999999999998</v>
      </c>
      <c r="M33" s="11">
        <v>2.2000000000000002</v>
      </c>
    </row>
    <row r="34" spans="1:13" ht="8.25" customHeight="1" x14ac:dyDescent="0.2">
      <c r="A34">
        <f>ROW()</f>
        <v>34</v>
      </c>
      <c r="B34" s="2"/>
      <c r="C34" s="2"/>
      <c r="E34" s="11"/>
      <c r="F34" s="11"/>
      <c r="G34" s="11"/>
      <c r="H34" s="11"/>
      <c r="I34" s="11"/>
      <c r="L34" s="11"/>
      <c r="M34" s="11"/>
    </row>
    <row r="35" spans="1:13" x14ac:dyDescent="0.2">
      <c r="A35">
        <f>ROW()</f>
        <v>35</v>
      </c>
      <c r="B35" s="12" t="s">
        <v>55</v>
      </c>
      <c r="C35" s="12"/>
      <c r="E35" s="11"/>
      <c r="F35" s="11"/>
      <c r="G35" s="11"/>
      <c r="H35" s="11"/>
      <c r="I35" s="11"/>
      <c r="L35" s="4" t="s">
        <v>54</v>
      </c>
      <c r="M35" s="4" t="s">
        <v>53</v>
      </c>
    </row>
    <row r="36" spans="1:13" hidden="1" x14ac:dyDescent="0.2">
      <c r="A36">
        <f>ROW()</f>
        <v>36</v>
      </c>
      <c r="B36" s="2" t="s">
        <v>48</v>
      </c>
      <c r="C36" s="12"/>
      <c r="E36" s="11"/>
      <c r="F36" s="11"/>
      <c r="G36" s="11"/>
      <c r="H36" s="11"/>
      <c r="I36" s="11"/>
      <c r="L36" s="2">
        <v>3.8</v>
      </c>
      <c r="M36" s="2">
        <v>4.0999999999999996</v>
      </c>
    </row>
    <row r="37" spans="1:13" x14ac:dyDescent="0.2">
      <c r="A37">
        <f>ROW()</f>
        <v>37</v>
      </c>
      <c r="B37" s="2" t="s">
        <v>47</v>
      </c>
      <c r="C37" s="2"/>
      <c r="F37" s="2">
        <v>3.9</v>
      </c>
      <c r="G37" s="2">
        <v>4.2</v>
      </c>
      <c r="H37" s="2">
        <v>4.4000000000000004</v>
      </c>
      <c r="I37" s="2">
        <v>4.5999999999999996</v>
      </c>
      <c r="J37" s="2">
        <v>4.5</v>
      </c>
      <c r="K37" s="2"/>
      <c r="L37" s="2">
        <v>4.3</v>
      </c>
      <c r="M37" s="2">
        <v>4.5999999999999996</v>
      </c>
    </row>
    <row r="38" spans="1:13" hidden="1" x14ac:dyDescent="0.2">
      <c r="A38">
        <f>ROW()</f>
        <v>38</v>
      </c>
      <c r="B38" s="2" t="s">
        <v>2</v>
      </c>
      <c r="C38" s="2"/>
      <c r="F38" s="2">
        <v>2.1</v>
      </c>
      <c r="G38" s="2">
        <v>2.1</v>
      </c>
      <c r="H38" s="2">
        <v>2.1</v>
      </c>
      <c r="I38" s="2">
        <v>2.1</v>
      </c>
      <c r="J38" s="2">
        <v>2.1</v>
      </c>
      <c r="K38" s="2"/>
      <c r="L38" s="2">
        <v>2.1</v>
      </c>
      <c r="M38" s="2">
        <v>2.1</v>
      </c>
    </row>
    <row r="39" spans="1:13" hidden="1" x14ac:dyDescent="0.2">
      <c r="A39">
        <f>ROW()</f>
        <v>39</v>
      </c>
      <c r="B39" s="2" t="s">
        <v>46</v>
      </c>
      <c r="C39" s="2"/>
      <c r="F39" s="2">
        <v>2.2999999999999998</v>
      </c>
      <c r="G39" s="2">
        <v>2.2999999999999998</v>
      </c>
      <c r="H39" s="2">
        <v>2.2999999999999998</v>
      </c>
      <c r="I39" s="2">
        <v>2.2999999999999998</v>
      </c>
      <c r="J39" s="2">
        <v>2.2000000000000002</v>
      </c>
      <c r="K39" s="2"/>
      <c r="L39" s="2">
        <v>2.2999999999999998</v>
      </c>
      <c r="M39" s="2">
        <v>2.2000000000000002</v>
      </c>
    </row>
    <row r="40" spans="1:13" x14ac:dyDescent="0.2">
      <c r="A40">
        <f>ROW()</f>
        <v>40</v>
      </c>
      <c r="B40" s="12" t="s">
        <v>52</v>
      </c>
      <c r="C40" s="12"/>
      <c r="E40" s="11"/>
      <c r="F40" s="11"/>
      <c r="G40" s="11"/>
      <c r="H40" s="11"/>
      <c r="I40" s="11"/>
      <c r="L40" s="4"/>
      <c r="M40" s="4"/>
    </row>
    <row r="41" spans="1:13" hidden="1" x14ac:dyDescent="0.2">
      <c r="A41">
        <f>ROW()</f>
        <v>41</v>
      </c>
      <c r="B41" s="2" t="s">
        <v>48</v>
      </c>
      <c r="C41" s="12"/>
      <c r="E41" s="11"/>
      <c r="F41" s="15"/>
      <c r="G41" s="15"/>
      <c r="H41" s="15"/>
      <c r="I41" s="15"/>
      <c r="J41" s="14"/>
      <c r="K41" s="14"/>
      <c r="L41" s="13">
        <v>3.6</v>
      </c>
      <c r="M41" s="13">
        <v>3.9</v>
      </c>
    </row>
    <row r="42" spans="1:13" x14ac:dyDescent="0.2">
      <c r="A42">
        <f>ROW()</f>
        <v>42</v>
      </c>
      <c r="B42" s="2" t="s">
        <v>47</v>
      </c>
      <c r="C42" s="2"/>
      <c r="F42" s="13">
        <v>3.8</v>
      </c>
      <c r="G42" s="13">
        <v>4.0999999999999996</v>
      </c>
      <c r="H42" s="13">
        <v>4.3</v>
      </c>
      <c r="I42" s="13">
        <v>4.4000000000000004</v>
      </c>
      <c r="J42" s="13">
        <v>4.4000000000000004</v>
      </c>
      <c r="K42" s="13"/>
      <c r="L42" s="13">
        <v>4.2</v>
      </c>
      <c r="M42" s="13">
        <v>4.5</v>
      </c>
    </row>
    <row r="43" spans="1:13" hidden="1" x14ac:dyDescent="0.2">
      <c r="A43">
        <f>ROW()</f>
        <v>43</v>
      </c>
      <c r="B43" s="2" t="s">
        <v>2</v>
      </c>
      <c r="C43" s="2"/>
      <c r="F43" s="13">
        <v>2.1</v>
      </c>
      <c r="G43" s="13">
        <v>2.1</v>
      </c>
      <c r="H43" s="13">
        <v>2.1</v>
      </c>
      <c r="I43" s="13">
        <v>2.1</v>
      </c>
      <c r="J43" s="13">
        <v>2</v>
      </c>
      <c r="K43" s="13"/>
      <c r="L43" s="13">
        <v>2.1</v>
      </c>
      <c r="M43" s="13">
        <v>2</v>
      </c>
    </row>
    <row r="44" spans="1:13" hidden="1" x14ac:dyDescent="0.2">
      <c r="A44">
        <f>ROW()</f>
        <v>44</v>
      </c>
      <c r="B44" s="2" t="s">
        <v>46</v>
      </c>
      <c r="C44" s="2"/>
      <c r="F44" s="13">
        <v>2.4</v>
      </c>
      <c r="G44" s="13">
        <v>2.2999999999999998</v>
      </c>
      <c r="H44" s="13">
        <v>2.2999999999999998</v>
      </c>
      <c r="I44" s="13">
        <v>2.2999999999999998</v>
      </c>
      <c r="J44" s="13">
        <v>2.2999999999999998</v>
      </c>
      <c r="K44" s="13"/>
      <c r="L44" s="13">
        <v>2.2999999999999998</v>
      </c>
      <c r="M44" s="13">
        <v>2.2999999999999998</v>
      </c>
    </row>
    <row r="45" spans="1:13" x14ac:dyDescent="0.2">
      <c r="A45">
        <f>ROW()</f>
        <v>45</v>
      </c>
      <c r="B45" s="2"/>
      <c r="C45" s="2"/>
      <c r="F45" s="7"/>
      <c r="G45" s="7"/>
      <c r="H45" s="7"/>
      <c r="I45" s="7"/>
      <c r="J45" s="7"/>
      <c r="K45" s="7"/>
      <c r="L45" s="7"/>
      <c r="M45" s="7"/>
    </row>
    <row r="46" spans="1:13" x14ac:dyDescent="0.2">
      <c r="A46">
        <f>ROW()</f>
        <v>46</v>
      </c>
      <c r="B46" s="12" t="s">
        <v>51</v>
      </c>
      <c r="C46" s="12"/>
      <c r="E46" s="11"/>
      <c r="F46" s="11"/>
      <c r="G46" s="11"/>
      <c r="H46" s="11"/>
      <c r="I46" s="11"/>
      <c r="L46" s="4" t="s">
        <v>50</v>
      </c>
      <c r="M46" s="4" t="s">
        <v>49</v>
      </c>
    </row>
    <row r="47" spans="1:13" hidden="1" x14ac:dyDescent="0.2">
      <c r="A47">
        <f>ROW()</f>
        <v>47</v>
      </c>
      <c r="B47" s="2" t="s">
        <v>48</v>
      </c>
      <c r="C47" s="12"/>
      <c r="E47" s="11"/>
      <c r="F47" s="10"/>
      <c r="G47" s="9"/>
      <c r="H47" s="9"/>
      <c r="I47" s="9"/>
      <c r="J47" s="9"/>
      <c r="K47" s="9"/>
      <c r="L47" s="8">
        <v>3.8</v>
      </c>
      <c r="M47" s="8">
        <v>3.9</v>
      </c>
    </row>
    <row r="48" spans="1:13" x14ac:dyDescent="0.2">
      <c r="A48">
        <f>ROW()</f>
        <v>48</v>
      </c>
      <c r="B48" s="2" t="s">
        <v>47</v>
      </c>
      <c r="C48" s="2"/>
      <c r="F48" s="7"/>
      <c r="G48" s="8">
        <v>4.2</v>
      </c>
      <c r="H48" s="8">
        <v>4.3</v>
      </c>
      <c r="I48" s="8">
        <v>4.4000000000000004</v>
      </c>
      <c r="J48" s="8">
        <v>4.4000000000000004</v>
      </c>
      <c r="K48" s="8">
        <v>4.4000000000000004</v>
      </c>
      <c r="L48" s="8">
        <v>4.3</v>
      </c>
      <c r="M48" s="8">
        <v>4.5</v>
      </c>
    </row>
    <row r="49" spans="1:13" hidden="1" x14ac:dyDescent="0.2">
      <c r="A49">
        <f>ROW()</f>
        <v>49</v>
      </c>
      <c r="B49" s="2" t="s">
        <v>2</v>
      </c>
      <c r="C49" s="2"/>
      <c r="F49" s="7"/>
      <c r="G49" s="8">
        <v>2.2000000000000002</v>
      </c>
      <c r="H49" s="8">
        <v>2.1</v>
      </c>
      <c r="I49" s="8">
        <v>2.1</v>
      </c>
      <c r="J49" s="8">
        <v>2</v>
      </c>
      <c r="K49" s="8">
        <v>2</v>
      </c>
      <c r="L49" s="8">
        <v>2.1</v>
      </c>
      <c r="M49" s="8">
        <v>2</v>
      </c>
    </row>
    <row r="50" spans="1:13" hidden="1" x14ac:dyDescent="0.2">
      <c r="A50">
        <f>ROW()</f>
        <v>50</v>
      </c>
      <c r="B50" s="2" t="s">
        <v>46</v>
      </c>
      <c r="C50" s="2"/>
      <c r="F50" s="7"/>
      <c r="G50" s="8">
        <v>2.2999999999999998</v>
      </c>
      <c r="H50" s="8">
        <v>2.2999999999999998</v>
      </c>
      <c r="I50" s="8">
        <v>2.2999999999999998</v>
      </c>
      <c r="J50" s="8">
        <v>2.2999999999999998</v>
      </c>
      <c r="K50" s="8">
        <v>2.2000000000000002</v>
      </c>
      <c r="L50" s="8">
        <v>2.2000000000000002</v>
      </c>
      <c r="M50" s="8">
        <v>2.2000000000000002</v>
      </c>
    </row>
    <row r="51" spans="1:13" x14ac:dyDescent="0.2">
      <c r="B51" s="2"/>
      <c r="C51" s="2"/>
      <c r="F51" s="7"/>
      <c r="G51" s="8"/>
      <c r="H51" s="8"/>
      <c r="I51" s="8"/>
      <c r="J51" s="8"/>
      <c r="K51" s="8"/>
      <c r="L51" s="8"/>
      <c r="M51" s="8"/>
    </row>
    <row r="52" spans="1:13" x14ac:dyDescent="0.2">
      <c r="B52" s="2"/>
      <c r="C52" s="2"/>
      <c r="F52" s="7"/>
      <c r="G52" s="7"/>
      <c r="H52" s="7"/>
      <c r="I52" s="7"/>
      <c r="J52" s="7"/>
      <c r="K52" s="7"/>
      <c r="L52" s="7"/>
      <c r="M52" s="7"/>
    </row>
    <row r="53" spans="1:13" x14ac:dyDescent="0.2">
      <c r="B53" s="2"/>
      <c r="C53" s="2"/>
      <c r="F53" s="7"/>
      <c r="G53" s="7"/>
      <c r="H53" s="7"/>
      <c r="I53" s="7"/>
      <c r="J53" s="7"/>
      <c r="K53" s="7"/>
      <c r="L53" s="7"/>
      <c r="M53" s="7"/>
    </row>
    <row r="54" spans="1:13" x14ac:dyDescent="0.2">
      <c r="B54" s="2"/>
      <c r="C54" s="2"/>
      <c r="F54" s="7"/>
      <c r="G54" s="7"/>
      <c r="H54" s="7"/>
      <c r="I54" s="7"/>
      <c r="J54" s="7"/>
      <c r="K54" s="7"/>
      <c r="L54" s="7"/>
      <c r="M54" s="7"/>
    </row>
    <row r="55" spans="1:13" x14ac:dyDescent="0.2">
      <c r="B55" s="2"/>
      <c r="C55" s="2"/>
      <c r="F55" s="7"/>
      <c r="G55" s="7"/>
      <c r="H55" s="7"/>
      <c r="I55" s="7"/>
      <c r="J55" s="7"/>
      <c r="K55" s="7"/>
      <c r="L55" s="7"/>
      <c r="M55" s="7"/>
    </row>
    <row r="56" spans="1:13" x14ac:dyDescent="0.2">
      <c r="B56" s="1"/>
    </row>
    <row r="57" spans="1:13" x14ac:dyDescent="0.2">
      <c r="B57" t="s">
        <v>45</v>
      </c>
    </row>
    <row r="58" spans="1:13" x14ac:dyDescent="0.2">
      <c r="B58" s="6" t="s">
        <v>44</v>
      </c>
    </row>
    <row r="59" spans="1:13" x14ac:dyDescent="0.2">
      <c r="B59" t="s">
        <v>43</v>
      </c>
    </row>
  </sheetData>
  <autoFilter ref="A7:X50" xr:uid="{00000000-0009-0000-0000-000002000000}">
    <filterColumn colId="1">
      <filters blank="1">
        <filter val="30-Year Treasury Note"/>
        <filter val="December  2016"/>
        <filter val="December 2014"/>
        <filter val="December 2015"/>
        <filter val="June 2014"/>
        <filter val="June 2015"/>
        <filter val="June 2016"/>
        <filter val="June 2017"/>
      </filters>
    </filterColumn>
  </autoFilter>
  <mergeCells count="5">
    <mergeCell ref="L6:M6"/>
    <mergeCell ref="C5:J5"/>
    <mergeCell ref="B1:M1"/>
    <mergeCell ref="B2:M2"/>
    <mergeCell ref="B3:M3"/>
  </mergeCells>
  <printOptions horizontalCentered="1"/>
  <pageMargins left="0.7" right="0.7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E222"/>
  <sheetViews>
    <sheetView zoomScaleNormal="100" workbookViewId="0">
      <pane xSplit="4" ySplit="5" topLeftCell="E87" activePane="bottomRight" state="frozen"/>
      <selection activeCell="AF168" sqref="AF168"/>
      <selection pane="topRight" activeCell="AF168" sqref="AF168"/>
      <selection pane="bottomLeft" activeCell="AF168" sqref="AF168"/>
      <selection pane="bottomRight" activeCell="W180" sqref="W180"/>
    </sheetView>
  </sheetViews>
  <sheetFormatPr defaultRowHeight="14.25" x14ac:dyDescent="0.2"/>
  <cols>
    <col min="1" max="1" width="0.75" customWidth="1"/>
    <col min="2" max="2" width="9.75" bestFit="1" customWidth="1"/>
    <col min="3" max="3" width="7.5" customWidth="1"/>
    <col min="4" max="4" width="19.25" bestFit="1" customWidth="1"/>
    <col min="5" max="21" width="7.625" customWidth="1"/>
  </cols>
  <sheetData>
    <row r="1" spans="2:27" x14ac:dyDescent="0.2">
      <c r="B1" t="s">
        <v>72</v>
      </c>
    </row>
    <row r="2" spans="2:27" x14ac:dyDescent="0.2">
      <c r="B2" s="118" t="s">
        <v>71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4" spans="2:27" x14ac:dyDescent="0.2">
      <c r="B4" s="30" t="s">
        <v>70</v>
      </c>
      <c r="C4" s="30" t="s">
        <v>69</v>
      </c>
      <c r="E4" s="21" t="s">
        <v>8</v>
      </c>
      <c r="F4" s="21" t="str">
        <f t="shared" ref="F4:V4" si="0">IF(LEFT(E4,1)&lt;"4", LEFT(E4,1)+1&amp;"Q",1&amp;"Q")</f>
        <v>2Q</v>
      </c>
      <c r="G4" s="21" t="str">
        <f t="shared" si="0"/>
        <v>3Q</v>
      </c>
      <c r="H4" s="21" t="str">
        <f t="shared" si="0"/>
        <v>4Q</v>
      </c>
      <c r="I4" s="21" t="str">
        <f t="shared" si="0"/>
        <v>1Q</v>
      </c>
      <c r="J4" s="21" t="str">
        <f t="shared" si="0"/>
        <v>2Q</v>
      </c>
      <c r="K4" s="21" t="str">
        <f t="shared" si="0"/>
        <v>3Q</v>
      </c>
      <c r="L4" s="21" t="str">
        <f t="shared" si="0"/>
        <v>4Q</v>
      </c>
      <c r="M4" s="21" t="str">
        <f t="shared" si="0"/>
        <v>1Q</v>
      </c>
      <c r="N4" s="21" t="str">
        <f t="shared" si="0"/>
        <v>2Q</v>
      </c>
      <c r="O4" s="21" t="str">
        <f t="shared" si="0"/>
        <v>3Q</v>
      </c>
      <c r="P4" s="21" t="str">
        <f t="shared" si="0"/>
        <v>4Q</v>
      </c>
      <c r="Q4" s="21" t="str">
        <f t="shared" si="0"/>
        <v>1Q</v>
      </c>
      <c r="R4" s="21" t="str">
        <f t="shared" si="0"/>
        <v>2Q</v>
      </c>
      <c r="S4" s="21" t="str">
        <f t="shared" si="0"/>
        <v>3Q</v>
      </c>
      <c r="T4" s="21" t="str">
        <f t="shared" si="0"/>
        <v>4Q</v>
      </c>
      <c r="U4" s="21" t="str">
        <f t="shared" si="0"/>
        <v>1Q</v>
      </c>
      <c r="V4" s="21" t="str">
        <f t="shared" si="0"/>
        <v>2Q</v>
      </c>
      <c r="W4" s="21" t="s">
        <v>6</v>
      </c>
      <c r="X4" s="21" t="s">
        <v>9</v>
      </c>
      <c r="Y4" s="21" t="s">
        <v>8</v>
      </c>
      <c r="Z4" s="21" t="s">
        <v>7</v>
      </c>
      <c r="AA4" s="21" t="s">
        <v>6</v>
      </c>
    </row>
    <row r="5" spans="2:27" x14ac:dyDescent="0.2">
      <c r="B5" s="30" t="s">
        <v>68</v>
      </c>
      <c r="C5" s="30" t="s">
        <v>67</v>
      </c>
      <c r="D5" t="s">
        <v>66</v>
      </c>
      <c r="E5" s="29">
        <v>2014</v>
      </c>
      <c r="F5" s="29">
        <f t="shared" ref="F5:V5" si="1">IF(LEFT(F4,1)="1",E5+1,E5)</f>
        <v>2014</v>
      </c>
      <c r="G5" s="29">
        <f t="shared" si="1"/>
        <v>2014</v>
      </c>
      <c r="H5" s="29">
        <f t="shared" si="1"/>
        <v>2014</v>
      </c>
      <c r="I5" s="29">
        <f t="shared" si="1"/>
        <v>2015</v>
      </c>
      <c r="J5" s="29">
        <f t="shared" si="1"/>
        <v>2015</v>
      </c>
      <c r="K5" s="29">
        <f t="shared" si="1"/>
        <v>2015</v>
      </c>
      <c r="L5" s="29">
        <f t="shared" si="1"/>
        <v>2015</v>
      </c>
      <c r="M5" s="29">
        <f t="shared" si="1"/>
        <v>2016</v>
      </c>
      <c r="N5" s="29">
        <f t="shared" si="1"/>
        <v>2016</v>
      </c>
      <c r="O5" s="29">
        <f t="shared" si="1"/>
        <v>2016</v>
      </c>
      <c r="P5" s="29">
        <f t="shared" si="1"/>
        <v>2016</v>
      </c>
      <c r="Q5" s="29">
        <f t="shared" si="1"/>
        <v>2017</v>
      </c>
      <c r="R5" s="29">
        <f t="shared" si="1"/>
        <v>2017</v>
      </c>
      <c r="S5" s="29">
        <f t="shared" si="1"/>
        <v>2017</v>
      </c>
      <c r="T5" s="29">
        <f t="shared" si="1"/>
        <v>2017</v>
      </c>
      <c r="U5" s="29">
        <f t="shared" si="1"/>
        <v>2018</v>
      </c>
      <c r="V5" s="29">
        <f t="shared" si="1"/>
        <v>2018</v>
      </c>
      <c r="W5" s="29">
        <v>2018</v>
      </c>
      <c r="X5" s="29">
        <v>2018</v>
      </c>
      <c r="Y5" s="29">
        <v>2019</v>
      </c>
      <c r="Z5" s="29">
        <v>2019</v>
      </c>
      <c r="AA5" s="29">
        <v>2019</v>
      </c>
    </row>
    <row r="6" spans="2:27" x14ac:dyDescent="0.2">
      <c r="B6" s="6">
        <v>41640</v>
      </c>
      <c r="C6" s="27">
        <v>3.79</v>
      </c>
      <c r="D6" t="s">
        <v>65</v>
      </c>
      <c r="E6" s="10">
        <v>3.9</v>
      </c>
      <c r="F6" s="10">
        <v>4</v>
      </c>
      <c r="G6" s="10">
        <v>4.0999999999999996</v>
      </c>
      <c r="H6" s="10">
        <v>4.2</v>
      </c>
      <c r="I6" s="10">
        <v>4.3</v>
      </c>
      <c r="J6" s="10">
        <v>4.4000000000000004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2:27" hidden="1" x14ac:dyDescent="0.2">
      <c r="B7" s="6">
        <f>B6</f>
        <v>41640</v>
      </c>
      <c r="C7" s="27"/>
      <c r="D7" t="s">
        <v>2</v>
      </c>
      <c r="E7" s="10">
        <v>1.7</v>
      </c>
      <c r="F7" s="10">
        <v>1.8</v>
      </c>
      <c r="G7" s="10">
        <v>1.9</v>
      </c>
      <c r="H7" s="10">
        <v>1.9</v>
      </c>
      <c r="I7" s="10">
        <v>2</v>
      </c>
      <c r="J7" s="10">
        <v>2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2:27" hidden="1" x14ac:dyDescent="0.2">
      <c r="B8" s="6">
        <f>B6</f>
        <v>41640</v>
      </c>
      <c r="C8" s="27"/>
      <c r="D8" t="s">
        <v>46</v>
      </c>
      <c r="E8" s="10">
        <v>1.7</v>
      </c>
      <c r="F8" s="10">
        <v>1.9</v>
      </c>
      <c r="G8" s="10">
        <v>2.1</v>
      </c>
      <c r="H8" s="10">
        <v>2</v>
      </c>
      <c r="I8" s="10">
        <v>2.1</v>
      </c>
      <c r="J8" s="10">
        <v>2.1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2:27" ht="15" x14ac:dyDescent="0.25">
      <c r="B9" s="6">
        <v>41671</v>
      </c>
      <c r="C9" s="28">
        <v>3.79</v>
      </c>
      <c r="D9" t="s">
        <v>65</v>
      </c>
      <c r="E9" s="10">
        <v>3.9</v>
      </c>
      <c r="F9" s="10">
        <v>4</v>
      </c>
      <c r="G9" s="10">
        <v>4.0999999999999996</v>
      </c>
      <c r="H9" s="10">
        <v>4.3</v>
      </c>
      <c r="I9" s="10">
        <v>4.3</v>
      </c>
      <c r="J9" s="10">
        <v>4.4000000000000004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2:27" hidden="1" x14ac:dyDescent="0.2">
      <c r="B10" s="6">
        <f>B9</f>
        <v>41671</v>
      </c>
      <c r="C10" s="27"/>
      <c r="D10" t="s">
        <v>2</v>
      </c>
      <c r="E10" s="10">
        <v>1.7</v>
      </c>
      <c r="F10" s="10">
        <v>1.7</v>
      </c>
      <c r="G10" s="10">
        <v>1.9</v>
      </c>
      <c r="H10" s="10">
        <v>1.9</v>
      </c>
      <c r="I10" s="10">
        <v>2</v>
      </c>
      <c r="J10" s="10">
        <v>2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2:27" hidden="1" x14ac:dyDescent="0.2">
      <c r="B11" s="6">
        <f>B9</f>
        <v>41671</v>
      </c>
      <c r="C11" s="27"/>
      <c r="D11" t="s">
        <v>46</v>
      </c>
      <c r="E11" s="10">
        <v>1.8</v>
      </c>
      <c r="F11" s="10">
        <v>1.8</v>
      </c>
      <c r="G11" s="10">
        <v>2.1</v>
      </c>
      <c r="H11" s="10">
        <v>2</v>
      </c>
      <c r="I11" s="10">
        <v>2.1</v>
      </c>
      <c r="J11" s="10">
        <v>2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2:27" ht="15" x14ac:dyDescent="0.25">
      <c r="B12" s="6">
        <v>41699</v>
      </c>
      <c r="C12" s="28">
        <v>3.79</v>
      </c>
      <c r="D12" t="s">
        <v>65</v>
      </c>
      <c r="E12" s="10">
        <v>3.8</v>
      </c>
      <c r="F12" s="10">
        <v>3.9</v>
      </c>
      <c r="G12" s="10">
        <v>4.0999999999999996</v>
      </c>
      <c r="H12" s="10">
        <v>4.2</v>
      </c>
      <c r="I12" s="10">
        <v>4.3</v>
      </c>
      <c r="J12" s="10">
        <v>4.4000000000000004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2:27" hidden="1" x14ac:dyDescent="0.2">
      <c r="B13" s="6">
        <f>B12</f>
        <v>41699</v>
      </c>
      <c r="C13" s="27"/>
      <c r="D13" t="s">
        <v>2</v>
      </c>
      <c r="E13" s="10">
        <v>1.6</v>
      </c>
      <c r="F13" s="10">
        <v>1.7</v>
      </c>
      <c r="G13" s="10">
        <v>1.9</v>
      </c>
      <c r="H13" s="10">
        <v>1.9</v>
      </c>
      <c r="I13" s="10">
        <v>2</v>
      </c>
      <c r="J13" s="10">
        <v>1.9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2:27" hidden="1" x14ac:dyDescent="0.2">
      <c r="B14" s="6">
        <f>B12</f>
        <v>41699</v>
      </c>
      <c r="C14" s="27"/>
      <c r="D14" t="s">
        <v>46</v>
      </c>
      <c r="E14" s="10">
        <v>1.8</v>
      </c>
      <c r="F14" s="10">
        <v>1.8</v>
      </c>
      <c r="G14" s="10">
        <v>2.1</v>
      </c>
      <c r="H14" s="10">
        <v>2</v>
      </c>
      <c r="I14" s="10">
        <v>2</v>
      </c>
      <c r="J14" s="10">
        <v>2.1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2:27" x14ac:dyDescent="0.2">
      <c r="B15" s="6">
        <v>41730</v>
      </c>
      <c r="C15" s="27">
        <v>3.69</v>
      </c>
      <c r="D15" t="s">
        <v>65</v>
      </c>
      <c r="E15" s="10"/>
      <c r="F15" s="10">
        <v>3.8</v>
      </c>
      <c r="G15" s="10">
        <v>4</v>
      </c>
      <c r="H15" s="10">
        <v>4.0999999999999996</v>
      </c>
      <c r="I15" s="10">
        <v>4.2</v>
      </c>
      <c r="J15" s="10">
        <v>4.3</v>
      </c>
      <c r="K15" s="10">
        <v>4.5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2:27" hidden="1" x14ac:dyDescent="0.2">
      <c r="B16" s="6">
        <f>B15</f>
        <v>41730</v>
      </c>
      <c r="C16" s="27"/>
      <c r="D16" t="s">
        <v>2</v>
      </c>
      <c r="E16" s="10"/>
      <c r="F16" s="10">
        <v>1.7</v>
      </c>
      <c r="G16" s="10">
        <v>1.9</v>
      </c>
      <c r="H16" s="10">
        <v>1.9</v>
      </c>
      <c r="I16" s="10">
        <v>1.9</v>
      </c>
      <c r="J16" s="10">
        <v>1.9</v>
      </c>
      <c r="K16" s="10">
        <v>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2:23" hidden="1" x14ac:dyDescent="0.2">
      <c r="B17" s="6">
        <f>B15</f>
        <v>41730</v>
      </c>
      <c r="C17" s="27"/>
      <c r="D17" t="s">
        <v>46</v>
      </c>
      <c r="E17" s="10"/>
      <c r="F17" s="10">
        <v>1.8</v>
      </c>
      <c r="G17" s="10">
        <v>2.1</v>
      </c>
      <c r="H17" s="10">
        <v>2</v>
      </c>
      <c r="I17" s="10">
        <v>2</v>
      </c>
      <c r="J17" s="10">
        <v>2</v>
      </c>
      <c r="K17" s="10">
        <v>2.2000000000000002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2:23" ht="15" x14ac:dyDescent="0.25">
      <c r="B18" s="6">
        <v>41760</v>
      </c>
      <c r="C18" s="28">
        <v>3.69</v>
      </c>
      <c r="D18" t="s">
        <v>65</v>
      </c>
      <c r="E18" s="10"/>
      <c r="F18" s="10">
        <v>3.7</v>
      </c>
      <c r="G18" s="10">
        <v>3.9</v>
      </c>
      <c r="H18" s="10">
        <v>4</v>
      </c>
      <c r="I18" s="10">
        <v>4.0999999999999996</v>
      </c>
      <c r="J18" s="10">
        <v>4.3</v>
      </c>
      <c r="K18" s="10">
        <v>4.4000000000000004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2:23" hidden="1" x14ac:dyDescent="0.2">
      <c r="B19" s="6">
        <f>B18</f>
        <v>41760</v>
      </c>
      <c r="C19" s="27"/>
      <c r="D19" t="s">
        <v>2</v>
      </c>
      <c r="E19" s="10"/>
      <c r="F19" s="10">
        <v>1.7</v>
      </c>
      <c r="G19" s="10">
        <v>1.9</v>
      </c>
      <c r="H19" s="10">
        <v>1.9</v>
      </c>
      <c r="I19" s="10">
        <v>1.9</v>
      </c>
      <c r="J19" s="10">
        <v>2</v>
      </c>
      <c r="K19" s="10">
        <v>2.1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3" hidden="1" x14ac:dyDescent="0.2">
      <c r="B20" s="6">
        <f>B18</f>
        <v>41760</v>
      </c>
      <c r="C20" s="27"/>
      <c r="D20" t="s">
        <v>46</v>
      </c>
      <c r="E20" s="10"/>
      <c r="F20" s="10">
        <v>1.9</v>
      </c>
      <c r="G20" s="10">
        <v>2</v>
      </c>
      <c r="H20" s="10">
        <v>2</v>
      </c>
      <c r="I20" s="10">
        <v>2</v>
      </c>
      <c r="J20" s="10">
        <v>2</v>
      </c>
      <c r="K20" s="10">
        <v>2.2000000000000002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2:23" ht="15" x14ac:dyDescent="0.25">
      <c r="B21" s="6">
        <v>41791</v>
      </c>
      <c r="C21" s="28">
        <v>3.69</v>
      </c>
      <c r="D21" t="s">
        <v>65</v>
      </c>
      <c r="E21" s="10"/>
      <c r="F21" s="10">
        <v>3.5</v>
      </c>
      <c r="G21" s="10">
        <v>3.7</v>
      </c>
      <c r="H21" s="10">
        <v>3.9</v>
      </c>
      <c r="I21" s="10">
        <v>4.0999999999999996</v>
      </c>
      <c r="J21" s="10">
        <v>4.2</v>
      </c>
      <c r="K21" s="10">
        <v>4.3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2:23" hidden="1" x14ac:dyDescent="0.2">
      <c r="B22" s="6">
        <f>B21</f>
        <v>41791</v>
      </c>
      <c r="C22" s="27"/>
      <c r="D22" t="s">
        <v>2</v>
      </c>
      <c r="E22" s="10"/>
      <c r="F22" s="10">
        <v>1.8</v>
      </c>
      <c r="G22" s="10">
        <v>1.9</v>
      </c>
      <c r="H22" s="10">
        <v>1.9</v>
      </c>
      <c r="I22" s="10">
        <v>1.9</v>
      </c>
      <c r="J22" s="10">
        <v>1.9</v>
      </c>
      <c r="K22" s="10">
        <v>2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2:23" hidden="1" x14ac:dyDescent="0.2">
      <c r="B23" s="6">
        <f>B21</f>
        <v>41791</v>
      </c>
      <c r="C23" s="27"/>
      <c r="D23" t="s">
        <v>46</v>
      </c>
      <c r="E23" s="10"/>
      <c r="F23" s="10">
        <v>2.2000000000000002</v>
      </c>
      <c r="G23" s="10">
        <v>2.1</v>
      </c>
      <c r="H23" s="10">
        <v>1.9</v>
      </c>
      <c r="I23" s="10">
        <v>2</v>
      </c>
      <c r="J23" s="10">
        <v>2</v>
      </c>
      <c r="K23" s="10">
        <v>2.1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2:23" x14ac:dyDescent="0.2">
      <c r="B24" s="6">
        <v>41821</v>
      </c>
      <c r="C24" s="27">
        <v>3.45</v>
      </c>
      <c r="D24" t="s">
        <v>65</v>
      </c>
      <c r="E24" s="10"/>
      <c r="F24" s="10"/>
      <c r="G24" s="10">
        <v>3.6</v>
      </c>
      <c r="H24" s="10">
        <v>3.8</v>
      </c>
      <c r="I24" s="10">
        <v>4</v>
      </c>
      <c r="J24" s="10">
        <v>4.0999999999999996</v>
      </c>
      <c r="K24" s="10">
        <v>4.3</v>
      </c>
      <c r="L24" s="10">
        <v>4.4000000000000004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2:23" hidden="1" x14ac:dyDescent="0.2">
      <c r="B25" s="6">
        <f>B24</f>
        <v>41821</v>
      </c>
      <c r="C25" s="27"/>
      <c r="D25" t="s">
        <v>2</v>
      </c>
      <c r="E25" s="10"/>
      <c r="F25" s="10"/>
      <c r="G25" s="10">
        <v>1.9</v>
      </c>
      <c r="H25" s="10">
        <v>1.9</v>
      </c>
      <c r="I25" s="10">
        <v>2</v>
      </c>
      <c r="J25" s="10">
        <v>1.9</v>
      </c>
      <c r="K25" s="10">
        <v>2</v>
      </c>
      <c r="L25" s="10">
        <v>2.1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2:23" hidden="1" x14ac:dyDescent="0.2">
      <c r="B26" s="6">
        <f>B24</f>
        <v>41821</v>
      </c>
      <c r="C26" s="27"/>
      <c r="D26" t="s">
        <v>46</v>
      </c>
      <c r="E26" s="10"/>
      <c r="F26" s="10"/>
      <c r="G26" s="10">
        <v>2.4</v>
      </c>
      <c r="H26" s="10">
        <v>2</v>
      </c>
      <c r="I26" s="10">
        <v>2</v>
      </c>
      <c r="J26" s="10">
        <v>2.1</v>
      </c>
      <c r="K26" s="10">
        <v>2.2000000000000002</v>
      </c>
      <c r="L26" s="10">
        <v>2.2999999999999998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2:23" ht="15" x14ac:dyDescent="0.25">
      <c r="B27" s="6">
        <v>41852</v>
      </c>
      <c r="C27" s="28">
        <v>3.44</v>
      </c>
      <c r="D27" t="s">
        <v>65</v>
      </c>
      <c r="E27" s="10"/>
      <c r="F27" s="10"/>
      <c r="G27" s="10">
        <v>3.5</v>
      </c>
      <c r="H27" s="10">
        <v>3.7</v>
      </c>
      <c r="I27" s="10">
        <v>3.9</v>
      </c>
      <c r="J27" s="10">
        <v>4</v>
      </c>
      <c r="K27" s="10">
        <v>4.2</v>
      </c>
      <c r="L27" s="10">
        <v>4.4000000000000004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2:23" hidden="1" x14ac:dyDescent="0.2">
      <c r="B28" s="6">
        <f>B27</f>
        <v>41852</v>
      </c>
      <c r="C28" s="27"/>
      <c r="D28" t="s">
        <v>2</v>
      </c>
      <c r="E28" s="10"/>
      <c r="F28" s="10"/>
      <c r="G28" s="10">
        <v>1.9</v>
      </c>
      <c r="H28" s="10">
        <v>1.9</v>
      </c>
      <c r="I28" s="10">
        <v>1.9</v>
      </c>
      <c r="J28" s="10">
        <v>2</v>
      </c>
      <c r="K28" s="10">
        <v>2.1</v>
      </c>
      <c r="L28" s="10">
        <v>2.1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hidden="1" x14ac:dyDescent="0.2">
      <c r="B29" s="6">
        <f>B27</f>
        <v>41852</v>
      </c>
      <c r="C29" s="27"/>
      <c r="D29" t="s">
        <v>46</v>
      </c>
      <c r="E29" s="10"/>
      <c r="F29" s="10"/>
      <c r="G29" s="10">
        <v>2.4</v>
      </c>
      <c r="H29" s="10">
        <v>2</v>
      </c>
      <c r="I29" s="10">
        <v>2.1</v>
      </c>
      <c r="J29" s="10">
        <v>2.2000000000000002</v>
      </c>
      <c r="K29" s="10">
        <v>2.2999999999999998</v>
      </c>
      <c r="L29" s="10">
        <v>2.2999999999999998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ht="15" x14ac:dyDescent="0.25">
      <c r="B30" s="6">
        <v>41883</v>
      </c>
      <c r="C30" s="28">
        <v>3.44</v>
      </c>
      <c r="D30" t="s">
        <v>65</v>
      </c>
      <c r="E30" s="10"/>
      <c r="F30" s="10"/>
      <c r="G30" s="10">
        <v>3.3</v>
      </c>
      <c r="H30" s="10">
        <v>3.5</v>
      </c>
      <c r="I30" s="10">
        <v>3.7</v>
      </c>
      <c r="J30" s="10">
        <v>3.9</v>
      </c>
      <c r="K30" s="10">
        <v>4.0999999999999996</v>
      </c>
      <c r="L30" s="10">
        <v>4.3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hidden="1" x14ac:dyDescent="0.2">
      <c r="B31" s="6">
        <f>B30</f>
        <v>41883</v>
      </c>
      <c r="C31" s="27"/>
      <c r="D31" t="s">
        <v>2</v>
      </c>
      <c r="E31" s="10"/>
      <c r="F31" s="10"/>
      <c r="G31" s="10">
        <v>1.9</v>
      </c>
      <c r="H31" s="10">
        <v>1.8</v>
      </c>
      <c r="I31" s="10">
        <v>1.9</v>
      </c>
      <c r="J31" s="10">
        <v>2</v>
      </c>
      <c r="K31" s="10">
        <v>2.1</v>
      </c>
      <c r="L31" s="10">
        <v>2.1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hidden="1" x14ac:dyDescent="0.2">
      <c r="B32" s="6">
        <f>B30</f>
        <v>41883</v>
      </c>
      <c r="C32" s="27"/>
      <c r="D32" t="s">
        <v>46</v>
      </c>
      <c r="E32" s="10"/>
      <c r="F32" s="10"/>
      <c r="G32" s="10">
        <v>2.1</v>
      </c>
      <c r="H32" s="10">
        <v>2</v>
      </c>
      <c r="I32" s="10">
        <v>2.1</v>
      </c>
      <c r="J32" s="10">
        <v>2.2000000000000002</v>
      </c>
      <c r="K32" s="10">
        <v>2.2999999999999998</v>
      </c>
      <c r="L32" s="10">
        <v>2.2999999999999998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2:23" x14ac:dyDescent="0.2">
      <c r="B33" s="6">
        <v>41913</v>
      </c>
      <c r="C33" s="27">
        <v>3.27</v>
      </c>
      <c r="D33" t="s">
        <v>65</v>
      </c>
      <c r="E33" s="10"/>
      <c r="F33" s="10"/>
      <c r="G33" s="10"/>
      <c r="H33" s="10">
        <v>3.4</v>
      </c>
      <c r="I33" s="10">
        <v>3.6</v>
      </c>
      <c r="J33" s="10">
        <v>3.8</v>
      </c>
      <c r="K33" s="10">
        <v>4</v>
      </c>
      <c r="L33" s="10">
        <v>4.2</v>
      </c>
      <c r="M33" s="10">
        <v>4.3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2:23" hidden="1" x14ac:dyDescent="0.2">
      <c r="B34" s="6">
        <f>B33</f>
        <v>41913</v>
      </c>
      <c r="C34" s="27"/>
      <c r="D34" t="s">
        <v>2</v>
      </c>
      <c r="E34" s="10"/>
      <c r="F34" s="10"/>
      <c r="G34" s="10"/>
      <c r="H34" s="10">
        <v>1.9</v>
      </c>
      <c r="I34" s="10">
        <v>2</v>
      </c>
      <c r="J34" s="10">
        <v>2</v>
      </c>
      <c r="K34" s="10">
        <v>2.1</v>
      </c>
      <c r="L34" s="10">
        <v>2.1</v>
      </c>
      <c r="M34" s="10">
        <v>2.1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2:23" hidden="1" x14ac:dyDescent="0.2">
      <c r="B35" s="6">
        <f>B33</f>
        <v>41913</v>
      </c>
      <c r="C35" s="27"/>
      <c r="D35" t="s">
        <v>46</v>
      </c>
      <c r="E35" s="10"/>
      <c r="F35" s="10"/>
      <c r="G35" s="10"/>
      <c r="H35" s="10">
        <v>1.9</v>
      </c>
      <c r="I35" s="10">
        <v>2</v>
      </c>
      <c r="J35" s="10">
        <v>2.2000000000000002</v>
      </c>
      <c r="K35" s="10">
        <v>2.2000000000000002</v>
      </c>
      <c r="L35" s="10">
        <v>2.2999999999999998</v>
      </c>
      <c r="M35" s="10">
        <v>2.2999999999999998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2:23" ht="15" x14ac:dyDescent="0.25">
      <c r="B36" s="6">
        <v>41944</v>
      </c>
      <c r="C36" s="28">
        <v>3.26</v>
      </c>
      <c r="D36" t="s">
        <v>65</v>
      </c>
      <c r="E36" s="10"/>
      <c r="F36" s="10"/>
      <c r="G36" s="10"/>
      <c r="H36" s="10">
        <v>3.2</v>
      </c>
      <c r="I36" s="10">
        <v>3.4</v>
      </c>
      <c r="J36" s="10">
        <v>3.6</v>
      </c>
      <c r="K36" s="10">
        <v>3.8</v>
      </c>
      <c r="L36" s="10">
        <v>4</v>
      </c>
      <c r="M36" s="10">
        <v>4.0999999999999996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hidden="1" x14ac:dyDescent="0.2">
      <c r="B37" s="6">
        <f>B36</f>
        <v>41944</v>
      </c>
      <c r="C37" s="27"/>
      <c r="D37" t="s">
        <v>2</v>
      </c>
      <c r="E37" s="10"/>
      <c r="F37" s="10"/>
      <c r="G37" s="10"/>
      <c r="H37" s="10">
        <v>1.7</v>
      </c>
      <c r="I37" s="10">
        <v>1.9</v>
      </c>
      <c r="J37" s="10">
        <v>2</v>
      </c>
      <c r="K37" s="10">
        <v>2.1</v>
      </c>
      <c r="L37" s="10">
        <v>2.1</v>
      </c>
      <c r="M37" s="10">
        <v>2.1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2:23" hidden="1" x14ac:dyDescent="0.2">
      <c r="B38" s="6">
        <f>B36</f>
        <v>41944</v>
      </c>
      <c r="C38" s="27"/>
      <c r="D38" t="s">
        <v>46</v>
      </c>
      <c r="E38" s="10"/>
      <c r="F38" s="10"/>
      <c r="G38" s="10"/>
      <c r="H38" s="10">
        <v>1.3</v>
      </c>
      <c r="I38" s="10">
        <v>1.8</v>
      </c>
      <c r="J38" s="10">
        <v>2.1</v>
      </c>
      <c r="K38" s="10">
        <v>2.2000000000000002</v>
      </c>
      <c r="L38" s="10">
        <v>2.2999999999999998</v>
      </c>
      <c r="M38" s="10">
        <v>2.2999999999999998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2:23" ht="15" x14ac:dyDescent="0.25">
      <c r="B39" s="6">
        <v>41974</v>
      </c>
      <c r="C39" s="28">
        <v>3.26</v>
      </c>
      <c r="D39" t="s">
        <v>65</v>
      </c>
      <c r="E39" s="10"/>
      <c r="F39" s="10"/>
      <c r="G39" s="10"/>
      <c r="H39" s="10">
        <v>3.1</v>
      </c>
      <c r="I39" s="10">
        <v>3.3</v>
      </c>
      <c r="J39" s="10">
        <v>3.4</v>
      </c>
      <c r="K39" s="10">
        <v>3.6</v>
      </c>
      <c r="L39" s="10">
        <v>3.8</v>
      </c>
      <c r="M39" s="10">
        <v>4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2:23" hidden="1" x14ac:dyDescent="0.2">
      <c r="B40" s="6">
        <v>41974</v>
      </c>
      <c r="C40" s="27"/>
      <c r="D40" t="s">
        <v>2</v>
      </c>
      <c r="E40" s="10"/>
      <c r="F40" s="10"/>
      <c r="G40" s="10"/>
      <c r="H40" s="10">
        <v>1.4</v>
      </c>
      <c r="I40" s="10">
        <v>1.7</v>
      </c>
      <c r="J40" s="10">
        <v>1.9</v>
      </c>
      <c r="K40" s="10">
        <v>1.9</v>
      </c>
      <c r="L40" s="10">
        <v>2</v>
      </c>
      <c r="M40" s="10">
        <v>2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2:23" hidden="1" x14ac:dyDescent="0.2">
      <c r="B41" s="6">
        <v>41974</v>
      </c>
      <c r="C41" s="27"/>
      <c r="D41" t="s">
        <v>46</v>
      </c>
      <c r="E41" s="10"/>
      <c r="F41" s="10"/>
      <c r="G41" s="10"/>
      <c r="H41" s="10">
        <v>0.6</v>
      </c>
      <c r="I41" s="10">
        <v>1.7</v>
      </c>
      <c r="J41" s="10">
        <v>2.1</v>
      </c>
      <c r="K41" s="10">
        <v>2.2000000000000002</v>
      </c>
      <c r="L41" s="10">
        <v>2.2000000000000002</v>
      </c>
      <c r="M41" s="10">
        <v>2.2000000000000002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2:23" x14ac:dyDescent="0.2">
      <c r="B42" s="6">
        <v>42005</v>
      </c>
      <c r="C42" s="27">
        <v>2.96</v>
      </c>
      <c r="D42" t="s">
        <v>65</v>
      </c>
      <c r="E42" s="10"/>
      <c r="F42" s="10"/>
      <c r="G42" s="10"/>
      <c r="H42" s="10"/>
      <c r="I42" s="10">
        <v>3.1</v>
      </c>
      <c r="J42" s="10">
        <v>3.3</v>
      </c>
      <c r="K42" s="10">
        <v>3.5</v>
      </c>
      <c r="L42" s="10">
        <v>3.7</v>
      </c>
      <c r="M42" s="10">
        <v>3.9</v>
      </c>
      <c r="N42" s="10">
        <v>4</v>
      </c>
      <c r="O42" s="10"/>
      <c r="P42" s="10"/>
      <c r="Q42" s="10"/>
      <c r="R42" s="10"/>
      <c r="S42" s="10"/>
      <c r="T42" s="10"/>
      <c r="U42" s="10"/>
      <c r="V42" s="10"/>
      <c r="W42" s="10"/>
    </row>
    <row r="43" spans="2:23" hidden="1" x14ac:dyDescent="0.2">
      <c r="B43" s="6">
        <f>B42</f>
        <v>42005</v>
      </c>
      <c r="C43" s="27"/>
      <c r="D43" t="s">
        <v>2</v>
      </c>
      <c r="E43" s="10"/>
      <c r="F43" s="10"/>
      <c r="G43" s="10"/>
      <c r="H43" s="10"/>
      <c r="I43" s="10">
        <v>1.3</v>
      </c>
      <c r="J43" s="10">
        <v>1.7</v>
      </c>
      <c r="K43" s="10">
        <v>1.9</v>
      </c>
      <c r="L43" s="10">
        <v>2</v>
      </c>
      <c r="M43" s="10">
        <v>2.1</v>
      </c>
      <c r="N43" s="10">
        <v>2</v>
      </c>
      <c r="O43" s="10"/>
      <c r="P43" s="10"/>
      <c r="Q43" s="10"/>
      <c r="R43" s="10"/>
      <c r="S43" s="10"/>
      <c r="T43" s="10"/>
      <c r="U43" s="10"/>
      <c r="V43" s="10"/>
      <c r="W43" s="10"/>
    </row>
    <row r="44" spans="2:23" hidden="1" x14ac:dyDescent="0.2">
      <c r="B44" s="6">
        <f>B42</f>
        <v>42005</v>
      </c>
      <c r="C44" s="27"/>
      <c r="D44" t="s">
        <v>46</v>
      </c>
      <c r="E44" s="10"/>
      <c r="F44" s="10"/>
      <c r="G44" s="10"/>
      <c r="H44" s="10"/>
      <c r="I44" s="10">
        <v>0.4</v>
      </c>
      <c r="J44" s="10">
        <v>1.9</v>
      </c>
      <c r="K44" s="10">
        <v>2.1</v>
      </c>
      <c r="L44" s="10">
        <v>2.2999999999999998</v>
      </c>
      <c r="M44" s="10">
        <v>2.2000000000000002</v>
      </c>
      <c r="N44" s="10">
        <v>2.2000000000000002</v>
      </c>
      <c r="O44" s="10"/>
      <c r="P44" s="10"/>
      <c r="Q44" s="10"/>
      <c r="R44" s="10"/>
      <c r="S44" s="10"/>
      <c r="T44" s="10"/>
      <c r="U44" s="10"/>
      <c r="V44" s="10"/>
      <c r="W44" s="10"/>
    </row>
    <row r="45" spans="2:23" ht="15" x14ac:dyDescent="0.25">
      <c r="B45" s="6">
        <v>42036</v>
      </c>
      <c r="C45" s="28">
        <v>2.97</v>
      </c>
      <c r="D45" t="s">
        <v>65</v>
      </c>
      <c r="E45" s="10"/>
      <c r="F45" s="10"/>
      <c r="G45" s="10"/>
      <c r="H45" s="10"/>
      <c r="I45" s="10">
        <v>2.7</v>
      </c>
      <c r="J45" s="10">
        <v>2.9</v>
      </c>
      <c r="K45" s="10">
        <v>3.1</v>
      </c>
      <c r="L45" s="10">
        <v>3.3</v>
      </c>
      <c r="M45" s="10">
        <v>3.5</v>
      </c>
      <c r="N45" s="10">
        <v>3.7</v>
      </c>
      <c r="O45" s="10"/>
      <c r="P45" s="10"/>
      <c r="Q45" s="10"/>
      <c r="R45" s="10"/>
      <c r="S45" s="10"/>
      <c r="T45" s="10"/>
      <c r="U45" s="10"/>
      <c r="V45" s="10"/>
      <c r="W45" s="10"/>
    </row>
    <row r="46" spans="2:23" hidden="1" x14ac:dyDescent="0.2">
      <c r="B46" s="6">
        <f>B45</f>
        <v>42036</v>
      </c>
      <c r="C46" s="27"/>
      <c r="D46" t="s">
        <v>2</v>
      </c>
      <c r="E46" s="10"/>
      <c r="F46" s="10"/>
      <c r="G46" s="10"/>
      <c r="H46" s="10"/>
      <c r="I46" s="10">
        <v>0.8</v>
      </c>
      <c r="J46" s="10">
        <v>1.6</v>
      </c>
      <c r="K46" s="10">
        <v>1.8</v>
      </c>
      <c r="L46" s="10">
        <v>2</v>
      </c>
      <c r="M46" s="10">
        <v>2</v>
      </c>
      <c r="N46" s="10">
        <v>2.1</v>
      </c>
      <c r="O46" s="10"/>
      <c r="P46" s="10"/>
      <c r="Q46" s="10"/>
      <c r="R46" s="10"/>
      <c r="S46" s="10"/>
      <c r="T46" s="10"/>
      <c r="U46" s="10"/>
      <c r="V46" s="10"/>
      <c r="W46" s="10"/>
    </row>
    <row r="47" spans="2:23" hidden="1" x14ac:dyDescent="0.2">
      <c r="B47" s="6">
        <f>B45</f>
        <v>42036</v>
      </c>
      <c r="C47" s="27"/>
      <c r="D47" t="s">
        <v>46</v>
      </c>
      <c r="E47" s="10"/>
      <c r="F47" s="10"/>
      <c r="G47" s="10"/>
      <c r="H47" s="10"/>
      <c r="I47" s="10">
        <v>-1.5</v>
      </c>
      <c r="J47" s="10">
        <v>1.8</v>
      </c>
      <c r="K47" s="10">
        <v>2.2000000000000002</v>
      </c>
      <c r="L47" s="10">
        <v>2.2000000000000002</v>
      </c>
      <c r="M47" s="10">
        <v>2.2999999999999998</v>
      </c>
      <c r="N47" s="10">
        <v>2.2999999999999998</v>
      </c>
      <c r="O47" s="10"/>
      <c r="P47" s="10"/>
      <c r="Q47" s="10"/>
      <c r="R47" s="10"/>
      <c r="S47" s="10"/>
      <c r="T47" s="10"/>
      <c r="U47" s="10"/>
      <c r="V47" s="10"/>
      <c r="W47" s="10"/>
    </row>
    <row r="48" spans="2:23" ht="15" x14ac:dyDescent="0.25">
      <c r="B48" s="6">
        <v>42064</v>
      </c>
      <c r="C48" s="28">
        <v>2.97</v>
      </c>
      <c r="D48" t="s">
        <v>65</v>
      </c>
      <c r="E48" s="10"/>
      <c r="F48" s="10"/>
      <c r="G48" s="10"/>
      <c r="H48" s="10"/>
      <c r="I48" s="10">
        <v>2.6</v>
      </c>
      <c r="J48" s="10">
        <v>2.8</v>
      </c>
      <c r="K48" s="10">
        <v>3</v>
      </c>
      <c r="L48" s="10">
        <v>3.3</v>
      </c>
      <c r="M48" s="10">
        <v>3.5</v>
      </c>
      <c r="N48" s="10">
        <v>3.7</v>
      </c>
      <c r="O48" s="10"/>
      <c r="P48" s="10"/>
      <c r="Q48" s="10"/>
      <c r="R48" s="10"/>
      <c r="S48" s="10"/>
      <c r="T48" s="10"/>
      <c r="U48" s="10"/>
      <c r="V48" s="10"/>
      <c r="W48" s="10"/>
    </row>
    <row r="49" spans="2:23" hidden="1" x14ac:dyDescent="0.2">
      <c r="B49" s="6">
        <f>B48</f>
        <v>42064</v>
      </c>
      <c r="C49" s="27"/>
      <c r="D49" t="s">
        <v>2</v>
      </c>
      <c r="E49" s="10"/>
      <c r="F49" s="10"/>
      <c r="G49" s="10"/>
      <c r="H49" s="10"/>
      <c r="I49" s="10">
        <v>0.4</v>
      </c>
      <c r="J49" s="10">
        <v>1.6</v>
      </c>
      <c r="K49" s="10">
        <v>1.8</v>
      </c>
      <c r="L49" s="10">
        <v>1.9</v>
      </c>
      <c r="M49" s="10">
        <v>2</v>
      </c>
      <c r="N49" s="10">
        <v>2</v>
      </c>
      <c r="O49" s="10"/>
      <c r="P49" s="10"/>
      <c r="Q49" s="10"/>
      <c r="R49" s="10"/>
      <c r="S49" s="10"/>
      <c r="T49" s="10"/>
      <c r="U49" s="10"/>
      <c r="V49" s="10"/>
      <c r="W49" s="10"/>
    </row>
    <row r="50" spans="2:23" hidden="1" x14ac:dyDescent="0.2">
      <c r="B50" s="6">
        <f>B48</f>
        <v>42064</v>
      </c>
      <c r="C50" s="27"/>
      <c r="D50" t="s">
        <v>46</v>
      </c>
      <c r="E50" s="10"/>
      <c r="F50" s="10"/>
      <c r="G50" s="10"/>
      <c r="H50" s="10"/>
      <c r="I50" s="10">
        <v>-1.8</v>
      </c>
      <c r="J50" s="10">
        <v>2</v>
      </c>
      <c r="K50" s="10">
        <v>2.2000000000000002</v>
      </c>
      <c r="L50" s="10">
        <v>2.2000000000000002</v>
      </c>
      <c r="M50" s="10">
        <v>2.2000000000000002</v>
      </c>
      <c r="N50" s="10">
        <v>2.2000000000000002</v>
      </c>
      <c r="O50" s="10"/>
      <c r="P50" s="10"/>
      <c r="Q50" s="10"/>
      <c r="R50" s="10"/>
      <c r="S50" s="10"/>
      <c r="T50" s="10"/>
      <c r="U50" s="10"/>
      <c r="V50" s="10"/>
      <c r="W50" s="10"/>
    </row>
    <row r="51" spans="2:23" x14ac:dyDescent="0.2">
      <c r="B51" s="6">
        <v>42095</v>
      </c>
      <c r="C51" s="27">
        <v>2.5499999999999998</v>
      </c>
      <c r="D51" t="s">
        <v>65</v>
      </c>
      <c r="E51" s="10"/>
      <c r="F51" s="10"/>
      <c r="G51" s="10"/>
      <c r="H51" s="10"/>
      <c r="I51" s="10"/>
      <c r="J51" s="10">
        <v>2.7</v>
      </c>
      <c r="K51" s="10">
        <v>2.9</v>
      </c>
      <c r="L51" s="10">
        <v>3.1</v>
      </c>
      <c r="M51" s="10">
        <v>3.4</v>
      </c>
      <c r="N51" s="10">
        <v>3.6</v>
      </c>
      <c r="O51" s="10">
        <v>3.7</v>
      </c>
      <c r="P51" s="10"/>
      <c r="Q51" s="10"/>
      <c r="R51" s="10"/>
      <c r="S51" s="10"/>
      <c r="T51" s="10"/>
      <c r="U51" s="10"/>
      <c r="V51" s="10"/>
      <c r="W51" s="10"/>
    </row>
    <row r="52" spans="2:23" hidden="1" x14ac:dyDescent="0.2">
      <c r="B52" s="6">
        <f>B51</f>
        <v>42095</v>
      </c>
      <c r="C52" s="27"/>
      <c r="D52" t="s">
        <v>2</v>
      </c>
      <c r="E52" s="10"/>
      <c r="F52" s="10"/>
      <c r="G52" s="10"/>
      <c r="H52" s="10"/>
      <c r="I52" s="10"/>
      <c r="J52" s="10">
        <v>1.6</v>
      </c>
      <c r="K52" s="10">
        <v>1.8</v>
      </c>
      <c r="L52" s="10">
        <v>1.9</v>
      </c>
      <c r="M52" s="10">
        <v>1.9</v>
      </c>
      <c r="N52" s="10">
        <v>2</v>
      </c>
      <c r="O52" s="10">
        <v>2.1</v>
      </c>
      <c r="P52" s="10"/>
      <c r="Q52" s="10"/>
      <c r="R52" s="10"/>
      <c r="S52" s="10"/>
      <c r="T52" s="10"/>
      <c r="U52" s="10"/>
      <c r="V52" s="10"/>
      <c r="W52" s="10"/>
    </row>
    <row r="53" spans="2:23" hidden="1" x14ac:dyDescent="0.2">
      <c r="B53" s="6">
        <f>B51</f>
        <v>42095</v>
      </c>
      <c r="C53" s="27"/>
      <c r="D53" t="s">
        <v>46</v>
      </c>
      <c r="E53" s="10"/>
      <c r="F53" s="10"/>
      <c r="G53" s="10"/>
      <c r="H53" s="10"/>
      <c r="I53" s="10"/>
      <c r="J53" s="10">
        <v>1.9</v>
      </c>
      <c r="K53" s="10">
        <v>1.9</v>
      </c>
      <c r="L53" s="10">
        <v>2.1</v>
      </c>
      <c r="M53" s="10">
        <v>2.2000000000000002</v>
      </c>
      <c r="N53" s="10">
        <v>2.2000000000000002</v>
      </c>
      <c r="O53" s="10">
        <v>2.2999999999999998</v>
      </c>
      <c r="P53" s="10"/>
      <c r="Q53" s="10"/>
      <c r="R53" s="10"/>
      <c r="S53" s="10"/>
      <c r="T53" s="10"/>
      <c r="U53" s="10"/>
      <c r="V53" s="10"/>
      <c r="W53" s="10"/>
    </row>
    <row r="54" spans="2:23" ht="15" x14ac:dyDescent="0.25">
      <c r="B54" s="6">
        <v>42125</v>
      </c>
      <c r="C54" s="28">
        <v>2.5499999999999998</v>
      </c>
      <c r="D54" t="s">
        <v>65</v>
      </c>
      <c r="E54" s="10"/>
      <c r="F54" s="10"/>
      <c r="G54" s="10"/>
      <c r="H54" s="10"/>
      <c r="I54" s="10"/>
      <c r="J54" s="10">
        <v>2.7</v>
      </c>
      <c r="K54" s="10">
        <v>2.9</v>
      </c>
      <c r="L54" s="10">
        <v>3.1</v>
      </c>
      <c r="M54" s="10">
        <v>3.3</v>
      </c>
      <c r="N54" s="10">
        <v>3.5</v>
      </c>
      <c r="O54" s="10">
        <v>3.7</v>
      </c>
      <c r="P54" s="10"/>
      <c r="Q54" s="10"/>
      <c r="R54" s="10"/>
      <c r="S54" s="10"/>
      <c r="T54" s="10"/>
      <c r="U54" s="10"/>
      <c r="V54" s="10"/>
      <c r="W54" s="10"/>
    </row>
    <row r="55" spans="2:23" hidden="1" x14ac:dyDescent="0.2">
      <c r="B55" s="6">
        <f>B54</f>
        <v>42125</v>
      </c>
      <c r="C55" s="27"/>
      <c r="D55" t="s">
        <v>2</v>
      </c>
      <c r="E55" s="10"/>
      <c r="F55" s="10"/>
      <c r="G55" s="10"/>
      <c r="H55" s="10"/>
      <c r="I55" s="10"/>
      <c r="J55" s="10">
        <v>1.8</v>
      </c>
      <c r="K55" s="10">
        <v>1.8</v>
      </c>
      <c r="L55" s="10">
        <v>1.8</v>
      </c>
      <c r="M55" s="10">
        <v>1.9</v>
      </c>
      <c r="N55" s="10">
        <v>2</v>
      </c>
      <c r="O55" s="10">
        <v>2.1</v>
      </c>
      <c r="P55" s="10"/>
      <c r="Q55" s="10"/>
      <c r="R55" s="10"/>
      <c r="S55" s="10"/>
      <c r="T55" s="10"/>
      <c r="U55" s="10"/>
      <c r="V55" s="10"/>
      <c r="W55" s="10"/>
    </row>
    <row r="56" spans="2:23" hidden="1" x14ac:dyDescent="0.2">
      <c r="B56" s="6">
        <f>B54</f>
        <v>42125</v>
      </c>
      <c r="C56" s="27"/>
      <c r="D56" t="s">
        <v>46</v>
      </c>
      <c r="E56" s="10"/>
      <c r="F56" s="10"/>
      <c r="G56" s="10"/>
      <c r="H56" s="10"/>
      <c r="I56" s="10"/>
      <c r="J56" s="10">
        <v>1.9</v>
      </c>
      <c r="K56" s="10">
        <v>2.2000000000000002</v>
      </c>
      <c r="L56" s="10">
        <v>2.2000000000000002</v>
      </c>
      <c r="M56" s="10">
        <v>2.1</v>
      </c>
      <c r="N56" s="10">
        <v>2.2999999999999998</v>
      </c>
      <c r="O56" s="10">
        <v>2.4</v>
      </c>
      <c r="P56" s="10"/>
      <c r="Q56" s="10"/>
      <c r="R56" s="10"/>
      <c r="S56" s="10"/>
      <c r="T56" s="10"/>
      <c r="U56" s="10"/>
      <c r="V56" s="10"/>
      <c r="W56" s="10"/>
    </row>
    <row r="57" spans="2:23" ht="15" x14ac:dyDescent="0.25">
      <c r="B57" s="6">
        <v>42156</v>
      </c>
      <c r="C57" s="28">
        <v>2.5499999999999998</v>
      </c>
      <c r="D57" t="s">
        <v>65</v>
      </c>
      <c r="E57" s="10"/>
      <c r="F57" s="10"/>
      <c r="G57" s="10"/>
      <c r="H57" s="10"/>
      <c r="I57" s="10"/>
      <c r="J57" s="10">
        <v>2.8</v>
      </c>
      <c r="K57" s="10">
        <v>3</v>
      </c>
      <c r="L57" s="10">
        <v>3.2</v>
      </c>
      <c r="M57" s="10">
        <v>3.4</v>
      </c>
      <c r="N57" s="10">
        <v>3.6</v>
      </c>
      <c r="O57" s="10">
        <v>3.7</v>
      </c>
      <c r="P57" s="10"/>
      <c r="Q57" s="10"/>
      <c r="R57" s="10"/>
      <c r="S57" s="10"/>
      <c r="T57" s="10"/>
      <c r="U57" s="10"/>
      <c r="V57" s="10"/>
      <c r="W57" s="10"/>
    </row>
    <row r="58" spans="2:23" hidden="1" x14ac:dyDescent="0.2">
      <c r="B58" s="6">
        <f>B57</f>
        <v>42156</v>
      </c>
      <c r="C58" s="27"/>
      <c r="D58" t="s">
        <v>2</v>
      </c>
      <c r="E58" s="10"/>
      <c r="F58" s="10"/>
      <c r="G58" s="10"/>
      <c r="H58" s="10"/>
      <c r="I58" s="10"/>
      <c r="J58" s="10">
        <v>1.7</v>
      </c>
      <c r="K58" s="10">
        <v>1.8</v>
      </c>
      <c r="L58" s="10">
        <v>1.8</v>
      </c>
      <c r="M58" s="10">
        <v>1.9</v>
      </c>
      <c r="N58" s="10">
        <v>2</v>
      </c>
      <c r="O58" s="10">
        <v>2.1</v>
      </c>
      <c r="P58" s="10"/>
      <c r="Q58" s="10"/>
      <c r="R58" s="10"/>
      <c r="S58" s="10"/>
      <c r="T58" s="10"/>
      <c r="U58" s="10"/>
      <c r="V58" s="10"/>
      <c r="W58" s="10"/>
    </row>
    <row r="59" spans="2:23" hidden="1" x14ac:dyDescent="0.2">
      <c r="B59" s="6">
        <f>B57</f>
        <v>42156</v>
      </c>
      <c r="C59" s="27"/>
      <c r="D59" t="s">
        <v>46</v>
      </c>
      <c r="E59" s="10"/>
      <c r="F59" s="10"/>
      <c r="G59" s="10"/>
      <c r="H59" s="10"/>
      <c r="I59" s="10"/>
      <c r="J59" s="10">
        <v>2.2000000000000002</v>
      </c>
      <c r="K59" s="10">
        <v>2.2000000000000002</v>
      </c>
      <c r="L59" s="10">
        <v>2.2000000000000002</v>
      </c>
      <c r="M59" s="10">
        <v>2.1</v>
      </c>
      <c r="N59" s="10">
        <v>2.2999999999999998</v>
      </c>
      <c r="O59" s="10">
        <v>2.4</v>
      </c>
      <c r="P59" s="10"/>
      <c r="Q59" s="10"/>
      <c r="R59" s="10"/>
      <c r="S59" s="10"/>
      <c r="T59" s="10"/>
      <c r="U59" s="10"/>
      <c r="V59" s="10"/>
      <c r="W59" s="10"/>
    </row>
    <row r="60" spans="2:23" x14ac:dyDescent="0.2">
      <c r="B60" s="6">
        <v>42186</v>
      </c>
      <c r="C60" s="27">
        <v>2.71</v>
      </c>
      <c r="D60" t="s">
        <v>65</v>
      </c>
      <c r="E60" s="10"/>
      <c r="F60" s="10"/>
      <c r="G60" s="10"/>
      <c r="H60" s="10"/>
      <c r="I60" s="10"/>
      <c r="J60" s="10"/>
      <c r="K60" s="10">
        <v>3.1</v>
      </c>
      <c r="L60" s="10">
        <v>3.3</v>
      </c>
      <c r="M60" s="10">
        <v>3.5</v>
      </c>
      <c r="N60" s="10">
        <v>3.7</v>
      </c>
      <c r="O60" s="10">
        <v>3.8</v>
      </c>
      <c r="P60" s="10">
        <v>4</v>
      </c>
      <c r="Q60" s="10"/>
      <c r="R60" s="10"/>
      <c r="S60" s="10"/>
      <c r="T60" s="10"/>
      <c r="U60" s="10"/>
      <c r="V60" s="10"/>
      <c r="W60" s="10"/>
    </row>
    <row r="61" spans="2:23" hidden="1" x14ac:dyDescent="0.2">
      <c r="B61" s="6">
        <f>B60</f>
        <v>42186</v>
      </c>
      <c r="C61" s="27"/>
      <c r="D61" t="s">
        <v>2</v>
      </c>
      <c r="E61" s="10"/>
      <c r="F61" s="10"/>
      <c r="G61" s="10"/>
      <c r="H61" s="10"/>
      <c r="I61" s="10"/>
      <c r="J61" s="10"/>
      <c r="K61" s="10">
        <v>1.8</v>
      </c>
      <c r="L61" s="10">
        <v>1.8</v>
      </c>
      <c r="M61" s="10">
        <v>1.9</v>
      </c>
      <c r="N61" s="10">
        <v>2</v>
      </c>
      <c r="O61" s="10">
        <v>2</v>
      </c>
      <c r="P61" s="10">
        <v>2.1</v>
      </c>
      <c r="Q61" s="10"/>
      <c r="R61" s="10"/>
      <c r="S61" s="10"/>
      <c r="T61" s="10"/>
      <c r="U61" s="10"/>
      <c r="V61" s="10"/>
      <c r="W61" s="10"/>
    </row>
    <row r="62" spans="2:23" hidden="1" x14ac:dyDescent="0.2">
      <c r="B62" s="6">
        <f>B60</f>
        <v>42186</v>
      </c>
      <c r="C62" s="27"/>
      <c r="D62" t="s">
        <v>46</v>
      </c>
      <c r="E62" s="10"/>
      <c r="F62" s="10"/>
      <c r="G62" s="10"/>
      <c r="H62" s="10"/>
      <c r="I62" s="10"/>
      <c r="J62" s="10"/>
      <c r="K62" s="10">
        <v>2.2000000000000002</v>
      </c>
      <c r="L62" s="10">
        <v>2</v>
      </c>
      <c r="M62" s="10">
        <v>2.1</v>
      </c>
      <c r="N62" s="10">
        <v>2.2999999999999998</v>
      </c>
      <c r="O62" s="10">
        <v>2.4</v>
      </c>
      <c r="P62" s="10">
        <v>2.4</v>
      </c>
      <c r="Q62" s="10"/>
      <c r="R62" s="10"/>
      <c r="S62" s="10"/>
      <c r="T62" s="10"/>
      <c r="U62" s="10"/>
      <c r="V62" s="10"/>
      <c r="W62" s="10"/>
    </row>
    <row r="63" spans="2:23" ht="15" x14ac:dyDescent="0.25">
      <c r="B63" s="6">
        <v>42217</v>
      </c>
      <c r="C63" s="28">
        <v>2.89</v>
      </c>
      <c r="D63" t="s">
        <v>65</v>
      </c>
      <c r="E63" s="10"/>
      <c r="F63" s="10"/>
      <c r="G63" s="10"/>
      <c r="H63" s="10"/>
      <c r="I63" s="10"/>
      <c r="J63" s="10"/>
      <c r="K63" s="10">
        <v>3.1</v>
      </c>
      <c r="L63" s="10">
        <v>3.3</v>
      </c>
      <c r="M63" s="10">
        <v>3.4</v>
      </c>
      <c r="N63" s="10">
        <v>3.6</v>
      </c>
      <c r="O63" s="10">
        <v>3.8</v>
      </c>
      <c r="P63" s="10">
        <v>3.9</v>
      </c>
      <c r="Q63" s="10"/>
      <c r="R63" s="10"/>
      <c r="S63" s="10"/>
      <c r="T63" s="10"/>
      <c r="U63" s="10"/>
      <c r="V63" s="10"/>
      <c r="W63" s="10"/>
    </row>
    <row r="64" spans="2:23" hidden="1" x14ac:dyDescent="0.2">
      <c r="B64" s="6">
        <f>B63</f>
        <v>42217</v>
      </c>
      <c r="C64" s="27"/>
      <c r="D64" t="s">
        <v>2</v>
      </c>
      <c r="E64" s="10"/>
      <c r="F64" s="10"/>
      <c r="G64" s="10"/>
      <c r="H64" s="10"/>
      <c r="I64" s="10"/>
      <c r="J64" s="10"/>
      <c r="K64" s="10">
        <v>1.8</v>
      </c>
      <c r="L64" s="10">
        <v>1.7</v>
      </c>
      <c r="M64" s="10">
        <v>1.9</v>
      </c>
      <c r="N64" s="10">
        <v>2</v>
      </c>
      <c r="O64" s="10">
        <v>2</v>
      </c>
      <c r="P64" s="10">
        <v>2.1</v>
      </c>
      <c r="Q64" s="10"/>
      <c r="R64" s="10"/>
      <c r="S64" s="10"/>
      <c r="T64" s="10"/>
      <c r="U64" s="10"/>
      <c r="V64" s="10"/>
      <c r="W64" s="10"/>
    </row>
    <row r="65" spans="2:23" hidden="1" x14ac:dyDescent="0.2">
      <c r="B65" s="6">
        <f>B63</f>
        <v>42217</v>
      </c>
      <c r="C65" s="27"/>
      <c r="D65" t="s">
        <v>46</v>
      </c>
      <c r="E65" s="10"/>
      <c r="F65" s="10"/>
      <c r="G65" s="10"/>
      <c r="H65" s="10"/>
      <c r="I65" s="10"/>
      <c r="J65" s="10"/>
      <c r="K65" s="10">
        <v>2</v>
      </c>
      <c r="L65" s="10">
        <v>1.9</v>
      </c>
      <c r="M65" s="10">
        <v>2.1</v>
      </c>
      <c r="N65" s="10">
        <v>2.2999999999999998</v>
      </c>
      <c r="O65" s="10">
        <v>2.4</v>
      </c>
      <c r="P65" s="10">
        <v>2.4</v>
      </c>
      <c r="Q65" s="10"/>
      <c r="R65" s="10"/>
      <c r="S65" s="10"/>
      <c r="T65" s="10"/>
      <c r="U65" s="10"/>
      <c r="V65" s="10"/>
      <c r="W65" s="10"/>
    </row>
    <row r="66" spans="2:23" ht="15" x14ac:dyDescent="0.25">
      <c r="B66" s="6">
        <v>42248</v>
      </c>
      <c r="C66" s="28">
        <v>2.89</v>
      </c>
      <c r="D66" t="s">
        <v>65</v>
      </c>
      <c r="E66" s="10"/>
      <c r="F66" s="10"/>
      <c r="G66" s="10"/>
      <c r="H66" s="10"/>
      <c r="I66" s="10"/>
      <c r="J66" s="10"/>
      <c r="K66" s="10">
        <v>3</v>
      </c>
      <c r="L66" s="10">
        <v>3.1</v>
      </c>
      <c r="M66" s="10">
        <v>3.3</v>
      </c>
      <c r="N66" s="10">
        <v>3.5</v>
      </c>
      <c r="O66" s="10">
        <v>3.7</v>
      </c>
      <c r="P66" s="10">
        <v>3.8</v>
      </c>
      <c r="Q66" s="10"/>
      <c r="R66" s="10"/>
      <c r="S66" s="10"/>
      <c r="T66" s="10"/>
      <c r="U66" s="10"/>
      <c r="V66" s="10"/>
      <c r="W66" s="10"/>
    </row>
    <row r="67" spans="2:23" hidden="1" x14ac:dyDescent="0.2">
      <c r="B67" s="6">
        <f>B66</f>
        <v>42248</v>
      </c>
      <c r="C67" s="27"/>
      <c r="D67" t="s">
        <v>2</v>
      </c>
      <c r="E67" s="10"/>
      <c r="F67" s="10"/>
      <c r="G67" s="10"/>
      <c r="H67" s="10"/>
      <c r="I67" s="10"/>
      <c r="J67" s="10"/>
      <c r="K67" s="10">
        <v>1.7</v>
      </c>
      <c r="L67" s="10">
        <v>1.6</v>
      </c>
      <c r="M67" s="10">
        <v>1.9</v>
      </c>
      <c r="N67" s="10">
        <v>2</v>
      </c>
      <c r="O67" s="10">
        <v>2</v>
      </c>
      <c r="P67" s="10">
        <v>2.1</v>
      </c>
      <c r="Q67" s="10"/>
      <c r="R67" s="10"/>
      <c r="S67" s="10"/>
      <c r="T67" s="10"/>
      <c r="U67" s="10"/>
      <c r="V67" s="10"/>
      <c r="W67" s="10"/>
    </row>
    <row r="68" spans="2:23" hidden="1" x14ac:dyDescent="0.2">
      <c r="B68" s="6">
        <f>B66</f>
        <v>42248</v>
      </c>
      <c r="C68" s="27"/>
      <c r="D68" t="s">
        <v>46</v>
      </c>
      <c r="E68" s="10"/>
      <c r="F68" s="10"/>
      <c r="G68" s="10"/>
      <c r="H68" s="10"/>
      <c r="I68" s="10"/>
      <c r="J68" s="10"/>
      <c r="K68" s="10">
        <v>1.8</v>
      </c>
      <c r="L68" s="10">
        <v>1.4</v>
      </c>
      <c r="M68" s="10">
        <v>2</v>
      </c>
      <c r="N68" s="10">
        <v>2.2999999999999998</v>
      </c>
      <c r="O68" s="10">
        <v>2.2999999999999998</v>
      </c>
      <c r="P68" s="10">
        <v>2.2999999999999998</v>
      </c>
      <c r="Q68" s="10"/>
      <c r="R68" s="10"/>
      <c r="S68" s="10"/>
      <c r="T68" s="10"/>
      <c r="U68" s="10"/>
      <c r="V68" s="10"/>
      <c r="W68" s="10"/>
    </row>
    <row r="69" spans="2:23" x14ac:dyDescent="0.2">
      <c r="B69" s="6">
        <v>42278</v>
      </c>
      <c r="C69" s="27">
        <v>2.84</v>
      </c>
      <c r="D69" t="s">
        <v>65</v>
      </c>
      <c r="E69" s="10"/>
      <c r="F69" s="10"/>
      <c r="G69" s="10"/>
      <c r="H69" s="10"/>
      <c r="I69" s="10"/>
      <c r="J69" s="10"/>
      <c r="K69" s="10"/>
      <c r="L69" s="10">
        <v>3.1</v>
      </c>
      <c r="M69" s="10">
        <v>3.2</v>
      </c>
      <c r="N69" s="10">
        <v>3.4</v>
      </c>
      <c r="O69" s="10">
        <v>3.6</v>
      </c>
      <c r="P69" s="10">
        <v>3.7</v>
      </c>
      <c r="Q69" s="10">
        <v>3.9</v>
      </c>
      <c r="R69" s="10"/>
      <c r="S69" s="10"/>
      <c r="T69" s="10"/>
      <c r="U69" s="10"/>
      <c r="V69" s="10"/>
      <c r="W69" s="10"/>
    </row>
    <row r="70" spans="2:23" hidden="1" x14ac:dyDescent="0.2">
      <c r="B70" s="6">
        <f>B69</f>
        <v>42278</v>
      </c>
      <c r="C70" s="27"/>
      <c r="D70" t="s">
        <v>2</v>
      </c>
      <c r="E70" s="10"/>
      <c r="F70" s="10"/>
      <c r="G70" s="10"/>
      <c r="H70" s="10"/>
      <c r="I70" s="10"/>
      <c r="J70" s="10"/>
      <c r="K70" s="10"/>
      <c r="L70" s="10">
        <v>1.5</v>
      </c>
      <c r="M70" s="10">
        <v>1.8</v>
      </c>
      <c r="N70" s="10">
        <v>1.9</v>
      </c>
      <c r="O70" s="10">
        <v>2</v>
      </c>
      <c r="P70" s="10">
        <v>2</v>
      </c>
      <c r="Q70" s="10">
        <v>2.1</v>
      </c>
      <c r="R70" s="10"/>
      <c r="S70" s="10"/>
      <c r="T70" s="10"/>
      <c r="U70" s="10"/>
      <c r="V70" s="10"/>
      <c r="W70" s="10"/>
    </row>
    <row r="71" spans="2:23" hidden="1" x14ac:dyDescent="0.2">
      <c r="B71" s="6">
        <f>B69</f>
        <v>42278</v>
      </c>
      <c r="C71" s="27"/>
      <c r="D71" t="s">
        <v>46</v>
      </c>
      <c r="E71" s="10"/>
      <c r="F71" s="10"/>
      <c r="G71" s="10"/>
      <c r="H71" s="10"/>
      <c r="I71" s="10"/>
      <c r="J71" s="10"/>
      <c r="K71" s="10"/>
      <c r="L71" s="10">
        <v>1.3</v>
      </c>
      <c r="M71" s="10">
        <v>2</v>
      </c>
      <c r="N71" s="10">
        <v>2.1</v>
      </c>
      <c r="O71" s="10">
        <v>2.2999999999999998</v>
      </c>
      <c r="P71" s="10">
        <v>2.4</v>
      </c>
      <c r="Q71" s="10">
        <v>2.2999999999999998</v>
      </c>
      <c r="R71" s="10"/>
      <c r="S71" s="10"/>
      <c r="T71" s="10"/>
      <c r="U71" s="10"/>
      <c r="V71" s="10"/>
      <c r="W71" s="10"/>
    </row>
    <row r="72" spans="2:23" ht="15" x14ac:dyDescent="0.25">
      <c r="B72" s="6">
        <v>42309</v>
      </c>
      <c r="C72" s="28">
        <v>2.84</v>
      </c>
      <c r="D72" t="s">
        <v>65</v>
      </c>
      <c r="E72" s="10"/>
      <c r="F72" s="10"/>
      <c r="G72" s="10"/>
      <c r="H72" s="10"/>
      <c r="I72" s="10"/>
      <c r="J72" s="10"/>
      <c r="K72" s="10"/>
      <c r="L72" s="10">
        <v>2.9</v>
      </c>
      <c r="M72" s="10">
        <v>3.1</v>
      </c>
      <c r="N72" s="10">
        <v>3.3</v>
      </c>
      <c r="O72" s="10">
        <v>3.5</v>
      </c>
      <c r="P72" s="10">
        <v>3.6</v>
      </c>
      <c r="Q72" s="10">
        <v>3.8</v>
      </c>
      <c r="R72" s="10"/>
      <c r="S72" s="10"/>
      <c r="T72" s="10"/>
      <c r="U72" s="10"/>
      <c r="V72" s="10"/>
      <c r="W72" s="10"/>
    </row>
    <row r="73" spans="2:23" hidden="1" x14ac:dyDescent="0.2">
      <c r="B73" s="6">
        <f>B72</f>
        <v>42309</v>
      </c>
      <c r="C73" s="27"/>
      <c r="D73" t="s">
        <v>2</v>
      </c>
      <c r="E73" s="10"/>
      <c r="F73" s="10"/>
      <c r="G73" s="10"/>
      <c r="H73" s="10"/>
      <c r="I73" s="10"/>
      <c r="J73" s="10"/>
      <c r="K73" s="10"/>
      <c r="L73" s="10">
        <v>1.4</v>
      </c>
      <c r="M73" s="10">
        <v>1.8</v>
      </c>
      <c r="N73" s="10">
        <v>1.9</v>
      </c>
      <c r="O73" s="10">
        <v>2</v>
      </c>
      <c r="P73" s="10">
        <v>2</v>
      </c>
      <c r="Q73" s="10">
        <v>2.1</v>
      </c>
      <c r="R73" s="10"/>
      <c r="S73" s="10"/>
      <c r="T73" s="10"/>
      <c r="U73" s="10"/>
      <c r="V73" s="10"/>
      <c r="W73" s="10"/>
    </row>
    <row r="74" spans="2:23" hidden="1" x14ac:dyDescent="0.2">
      <c r="B74" s="6">
        <f>B72</f>
        <v>42309</v>
      </c>
      <c r="C74" s="27"/>
      <c r="D74" t="s">
        <v>46</v>
      </c>
      <c r="E74" s="10"/>
      <c r="F74" s="10"/>
      <c r="G74" s="10"/>
      <c r="H74" s="10"/>
      <c r="I74" s="10"/>
      <c r="J74" s="10"/>
      <c r="K74" s="10"/>
      <c r="L74" s="10">
        <v>1</v>
      </c>
      <c r="M74" s="10">
        <v>1.9</v>
      </c>
      <c r="N74" s="10">
        <v>2.2999999999999998</v>
      </c>
      <c r="O74" s="10">
        <v>2.2000000000000002</v>
      </c>
      <c r="P74" s="10">
        <v>2.2999999999999998</v>
      </c>
      <c r="Q74" s="10">
        <v>2.2999999999999998</v>
      </c>
      <c r="R74" s="10"/>
      <c r="S74" s="10"/>
      <c r="T74" s="10"/>
      <c r="U74" s="10"/>
      <c r="V74" s="10"/>
      <c r="W74" s="10"/>
    </row>
    <row r="75" spans="2:23" ht="15" x14ac:dyDescent="0.25">
      <c r="B75" s="6">
        <v>42339</v>
      </c>
      <c r="C75" s="28">
        <v>2.84</v>
      </c>
      <c r="D75" t="s">
        <v>65</v>
      </c>
      <c r="E75" s="10"/>
      <c r="F75" s="10"/>
      <c r="G75" s="10"/>
      <c r="H75" s="10"/>
      <c r="I75" s="10"/>
      <c r="J75" s="10"/>
      <c r="K75" s="10"/>
      <c r="L75" s="10">
        <v>3</v>
      </c>
      <c r="M75" s="10">
        <v>3.2</v>
      </c>
      <c r="N75" s="10">
        <v>3.3</v>
      </c>
      <c r="O75" s="10">
        <v>3.5</v>
      </c>
      <c r="P75" s="10">
        <v>3.6</v>
      </c>
      <c r="Q75" s="10">
        <v>3.7</v>
      </c>
      <c r="R75" s="10"/>
      <c r="S75" s="10"/>
      <c r="T75" s="10"/>
      <c r="U75" s="10"/>
      <c r="V75" s="10"/>
      <c r="W75" s="10"/>
    </row>
    <row r="76" spans="2:23" hidden="1" x14ac:dyDescent="0.2">
      <c r="B76" s="6">
        <f>B75</f>
        <v>42339</v>
      </c>
      <c r="C76" s="27"/>
      <c r="D76" t="s">
        <v>2</v>
      </c>
      <c r="E76" s="10"/>
      <c r="F76" s="10"/>
      <c r="G76" s="10"/>
      <c r="H76" s="10"/>
      <c r="I76" s="10"/>
      <c r="J76" s="10"/>
      <c r="K76" s="10"/>
      <c r="L76" s="10">
        <v>1.3</v>
      </c>
      <c r="M76" s="10">
        <v>1.8</v>
      </c>
      <c r="N76" s="10">
        <v>2</v>
      </c>
      <c r="O76" s="10">
        <v>2</v>
      </c>
      <c r="P76" s="10">
        <v>2</v>
      </c>
      <c r="Q76" s="10">
        <v>2.1</v>
      </c>
      <c r="R76" s="10"/>
      <c r="S76" s="10"/>
      <c r="T76" s="10"/>
      <c r="U76" s="10"/>
      <c r="V76" s="10"/>
      <c r="W76" s="10"/>
    </row>
    <row r="77" spans="2:23" hidden="1" x14ac:dyDescent="0.2">
      <c r="B77" s="6">
        <f>B75</f>
        <v>42339</v>
      </c>
      <c r="C77" s="27"/>
      <c r="D77" t="s">
        <v>46</v>
      </c>
      <c r="E77" s="10"/>
      <c r="F77" s="10"/>
      <c r="G77" s="10"/>
      <c r="H77" s="10"/>
      <c r="I77" s="10"/>
      <c r="J77" s="10"/>
      <c r="K77" s="10"/>
      <c r="L77" s="10">
        <v>0.8</v>
      </c>
      <c r="M77" s="10">
        <v>1.7</v>
      </c>
      <c r="N77" s="10">
        <v>2.2999999999999998</v>
      </c>
      <c r="O77" s="10">
        <v>2.2000000000000002</v>
      </c>
      <c r="P77" s="10">
        <v>2.4</v>
      </c>
      <c r="Q77" s="10">
        <v>2.2000000000000002</v>
      </c>
      <c r="R77" s="10"/>
      <c r="S77" s="10"/>
      <c r="T77" s="10"/>
      <c r="U77" s="10"/>
      <c r="V77" s="10"/>
      <c r="W77" s="10"/>
    </row>
    <row r="78" spans="2:23" x14ac:dyDescent="0.2">
      <c r="B78" s="6">
        <v>42370</v>
      </c>
      <c r="C78" s="27">
        <v>2.96</v>
      </c>
      <c r="D78" t="s">
        <v>65</v>
      </c>
      <c r="E78" s="10"/>
      <c r="F78" s="10"/>
      <c r="G78" s="10"/>
      <c r="H78" s="10"/>
      <c r="I78" s="10"/>
      <c r="J78" s="10"/>
      <c r="K78" s="10"/>
      <c r="L78" s="10"/>
      <c r="M78" s="10">
        <v>3.1</v>
      </c>
      <c r="N78" s="10">
        <v>3.2</v>
      </c>
      <c r="O78" s="10">
        <v>3.4</v>
      </c>
      <c r="P78" s="10">
        <v>3.5</v>
      </c>
      <c r="Q78" s="10">
        <v>3.7</v>
      </c>
      <c r="R78" s="10">
        <v>3.8</v>
      </c>
      <c r="S78" s="10"/>
      <c r="T78" s="10"/>
      <c r="U78" s="10"/>
      <c r="V78" s="10"/>
      <c r="W78" s="10"/>
    </row>
    <row r="79" spans="2:23" hidden="1" x14ac:dyDescent="0.2">
      <c r="B79" s="6">
        <f>B78</f>
        <v>42370</v>
      </c>
      <c r="C79" s="27"/>
      <c r="D79" t="s">
        <v>2</v>
      </c>
      <c r="E79" s="10"/>
      <c r="F79" s="10"/>
      <c r="G79" s="10"/>
      <c r="H79" s="10"/>
      <c r="I79" s="10"/>
      <c r="J79" s="10"/>
      <c r="K79" s="10"/>
      <c r="L79" s="10"/>
      <c r="M79" s="10">
        <v>1.7</v>
      </c>
      <c r="N79" s="10">
        <v>1.9</v>
      </c>
      <c r="O79" s="10">
        <v>1.9</v>
      </c>
      <c r="P79" s="10">
        <v>2</v>
      </c>
      <c r="Q79" s="10">
        <v>2</v>
      </c>
      <c r="R79" s="10">
        <v>2.1</v>
      </c>
      <c r="S79" s="10"/>
      <c r="T79" s="10"/>
      <c r="U79" s="10"/>
      <c r="V79" s="10"/>
      <c r="W79" s="10"/>
    </row>
    <row r="80" spans="2:23" hidden="1" x14ac:dyDescent="0.2">
      <c r="B80" s="6">
        <f>B78</f>
        <v>42370</v>
      </c>
      <c r="C80" s="27"/>
      <c r="D80" t="s">
        <v>46</v>
      </c>
      <c r="E80" s="10"/>
      <c r="F80" s="10"/>
      <c r="G80" s="10"/>
      <c r="H80" s="10"/>
      <c r="I80" s="10"/>
      <c r="J80" s="10"/>
      <c r="K80" s="10"/>
      <c r="L80" s="10"/>
      <c r="M80" s="10">
        <v>1.3</v>
      </c>
      <c r="N80" s="10">
        <v>2.2000000000000002</v>
      </c>
      <c r="O80" s="10">
        <v>2.2999999999999998</v>
      </c>
      <c r="P80" s="10">
        <v>2.2999999999999998</v>
      </c>
      <c r="Q80" s="10">
        <v>2.2000000000000002</v>
      </c>
      <c r="R80" s="10">
        <v>2.4</v>
      </c>
      <c r="S80" s="10"/>
      <c r="T80" s="10"/>
      <c r="U80" s="10"/>
      <c r="V80" s="10"/>
      <c r="W80" s="10"/>
    </row>
    <row r="81" spans="2:23" ht="15" x14ac:dyDescent="0.25">
      <c r="B81" s="6">
        <v>42401</v>
      </c>
      <c r="C81" s="28">
        <v>2.96</v>
      </c>
      <c r="D81" t="s">
        <v>65</v>
      </c>
      <c r="E81" s="10"/>
      <c r="F81" s="10"/>
      <c r="G81" s="10"/>
      <c r="H81" s="10"/>
      <c r="I81" s="10"/>
      <c r="J81" s="10"/>
      <c r="K81" s="10"/>
      <c r="L81" s="10"/>
      <c r="M81" s="10">
        <v>3</v>
      </c>
      <c r="N81" s="10">
        <v>3.1</v>
      </c>
      <c r="O81" s="10">
        <v>3.3</v>
      </c>
      <c r="P81" s="10">
        <v>3.4</v>
      </c>
      <c r="Q81" s="10">
        <v>3.6</v>
      </c>
      <c r="R81" s="10">
        <v>3.7</v>
      </c>
      <c r="S81" s="10"/>
      <c r="T81" s="10"/>
      <c r="U81" s="10"/>
      <c r="V81" s="10"/>
      <c r="W81" s="10"/>
    </row>
    <row r="82" spans="2:23" hidden="1" x14ac:dyDescent="0.2">
      <c r="B82" s="6">
        <f>B81</f>
        <v>42401</v>
      </c>
      <c r="C82" s="27"/>
      <c r="D82" t="s">
        <v>2</v>
      </c>
      <c r="E82" s="10"/>
      <c r="F82" s="10"/>
      <c r="G82" s="10"/>
      <c r="H82" s="10"/>
      <c r="I82" s="10"/>
      <c r="J82" s="10"/>
      <c r="K82" s="10"/>
      <c r="L82" s="10"/>
      <c r="M82" s="10">
        <v>1.2</v>
      </c>
      <c r="N82" s="10">
        <v>1.9</v>
      </c>
      <c r="O82" s="10">
        <v>1.9</v>
      </c>
      <c r="P82" s="10">
        <v>1.9</v>
      </c>
      <c r="Q82" s="10">
        <v>2</v>
      </c>
      <c r="R82" s="10">
        <v>2.1</v>
      </c>
      <c r="S82" s="10"/>
      <c r="T82" s="10"/>
      <c r="U82" s="10"/>
      <c r="V82" s="10"/>
      <c r="W82" s="10"/>
    </row>
    <row r="83" spans="2:23" hidden="1" x14ac:dyDescent="0.2">
      <c r="B83" s="6">
        <f>B81</f>
        <v>42401</v>
      </c>
      <c r="C83" s="27"/>
      <c r="D83" t="s">
        <v>46</v>
      </c>
      <c r="E83" s="10"/>
      <c r="F83" s="10"/>
      <c r="G83" s="10"/>
      <c r="H83" s="10"/>
      <c r="I83" s="10"/>
      <c r="J83" s="10"/>
      <c r="K83" s="10"/>
      <c r="L83" s="10"/>
      <c r="M83" s="10">
        <v>0.5</v>
      </c>
      <c r="N83" s="10">
        <v>2.2000000000000002</v>
      </c>
      <c r="O83" s="10">
        <v>2.2000000000000002</v>
      </c>
      <c r="P83" s="10">
        <v>2.2000000000000002</v>
      </c>
      <c r="Q83" s="10">
        <v>2.2999999999999998</v>
      </c>
      <c r="R83" s="10">
        <v>2.5</v>
      </c>
      <c r="S83" s="10"/>
      <c r="T83" s="10"/>
      <c r="U83" s="10"/>
      <c r="V83" s="10"/>
      <c r="W83" s="10"/>
    </row>
    <row r="84" spans="2:23" ht="15" x14ac:dyDescent="0.25">
      <c r="B84" s="6">
        <v>42430</v>
      </c>
      <c r="C84" s="28">
        <v>2.96</v>
      </c>
      <c r="D84" t="s">
        <v>65</v>
      </c>
      <c r="E84" s="10"/>
      <c r="F84" s="10"/>
      <c r="G84" s="10"/>
      <c r="H84" s="10"/>
      <c r="I84" s="10"/>
      <c r="J84" s="10"/>
      <c r="K84" s="10"/>
      <c r="L84" s="10"/>
      <c r="M84" s="10">
        <v>2.8</v>
      </c>
      <c r="N84" s="10">
        <v>2.9</v>
      </c>
      <c r="O84" s="10">
        <v>3.1</v>
      </c>
      <c r="P84" s="10">
        <v>3.2</v>
      </c>
      <c r="Q84" s="10">
        <v>3.4</v>
      </c>
      <c r="R84" s="10">
        <v>3.5</v>
      </c>
      <c r="S84" s="10"/>
      <c r="T84" s="10"/>
      <c r="U84" s="10"/>
      <c r="V84" s="10"/>
      <c r="W84" s="10"/>
    </row>
    <row r="85" spans="2:23" hidden="1" x14ac:dyDescent="0.2">
      <c r="B85" s="6">
        <f>B84</f>
        <v>42430</v>
      </c>
      <c r="C85" s="27"/>
      <c r="D85" t="s">
        <v>2</v>
      </c>
      <c r="E85" s="10"/>
      <c r="F85" s="10"/>
      <c r="G85" s="10"/>
      <c r="H85" s="10"/>
      <c r="I85" s="10"/>
      <c r="J85" s="10"/>
      <c r="K85" s="10"/>
      <c r="L85" s="10"/>
      <c r="M85" s="10">
        <v>1.1000000000000001</v>
      </c>
      <c r="N85" s="10">
        <v>1.8</v>
      </c>
      <c r="O85" s="10">
        <v>1.9</v>
      </c>
      <c r="P85" s="10">
        <v>1.9</v>
      </c>
      <c r="Q85" s="10">
        <v>2</v>
      </c>
      <c r="R85" s="10">
        <v>2.1</v>
      </c>
      <c r="S85" s="10"/>
      <c r="T85" s="10"/>
      <c r="U85" s="10"/>
      <c r="V85" s="10"/>
      <c r="W85" s="10"/>
    </row>
    <row r="86" spans="2:23" hidden="1" x14ac:dyDescent="0.2">
      <c r="B86" s="6">
        <f>B84</f>
        <v>42430</v>
      </c>
      <c r="C86" s="27"/>
      <c r="D86" t="s">
        <v>46</v>
      </c>
      <c r="E86" s="10"/>
      <c r="F86" s="10"/>
      <c r="G86" s="10"/>
      <c r="H86" s="10"/>
      <c r="I86" s="10"/>
      <c r="J86" s="10"/>
      <c r="K86" s="10"/>
      <c r="L86" s="10"/>
      <c r="M86" s="10">
        <v>0.2</v>
      </c>
      <c r="N86" s="10">
        <v>1.9</v>
      </c>
      <c r="O86" s="10">
        <v>2.2000000000000002</v>
      </c>
      <c r="P86" s="10">
        <v>2.2999999999999998</v>
      </c>
      <c r="Q86" s="10">
        <v>2.2999999999999998</v>
      </c>
      <c r="R86" s="10">
        <v>2.4</v>
      </c>
      <c r="S86" s="10"/>
      <c r="T86" s="10"/>
      <c r="U86" s="10"/>
      <c r="V86" s="10"/>
      <c r="W86" s="10"/>
    </row>
    <row r="87" spans="2:23" x14ac:dyDescent="0.2">
      <c r="B87" s="6">
        <v>42461</v>
      </c>
      <c r="C87" s="27">
        <v>2.73</v>
      </c>
      <c r="D87" t="s">
        <v>65</v>
      </c>
      <c r="E87" s="10"/>
      <c r="F87" s="10"/>
      <c r="G87" s="10"/>
      <c r="H87" s="10"/>
      <c r="I87" s="10"/>
      <c r="J87" s="10"/>
      <c r="K87" s="10"/>
      <c r="L87" s="10"/>
      <c r="M87" s="10"/>
      <c r="N87" s="10">
        <v>2.8</v>
      </c>
      <c r="O87" s="10">
        <v>3</v>
      </c>
      <c r="P87" s="10">
        <v>3.1</v>
      </c>
      <c r="Q87" s="10">
        <v>3.3</v>
      </c>
      <c r="R87" s="10">
        <v>3.5</v>
      </c>
      <c r="S87" s="10">
        <v>3.6</v>
      </c>
      <c r="T87" s="10"/>
      <c r="U87" s="10"/>
      <c r="V87" s="10"/>
      <c r="W87" s="10"/>
    </row>
    <row r="88" spans="2:23" hidden="1" x14ac:dyDescent="0.2">
      <c r="B88" s="6">
        <f>B87</f>
        <v>42461</v>
      </c>
      <c r="C88" s="27"/>
      <c r="D88" t="s">
        <v>2</v>
      </c>
      <c r="E88" s="10"/>
      <c r="F88" s="10"/>
      <c r="G88" s="10"/>
      <c r="H88" s="10"/>
      <c r="I88" s="10"/>
      <c r="J88" s="10"/>
      <c r="K88" s="10"/>
      <c r="L88" s="10"/>
      <c r="M88" s="10"/>
      <c r="N88" s="10">
        <v>1.7</v>
      </c>
      <c r="O88" s="10">
        <v>1.8</v>
      </c>
      <c r="P88" s="10">
        <v>1.9</v>
      </c>
      <c r="Q88" s="10">
        <v>2</v>
      </c>
      <c r="R88" s="10">
        <v>2.1</v>
      </c>
      <c r="S88" s="10">
        <v>2.1</v>
      </c>
      <c r="T88" s="10"/>
      <c r="U88" s="10"/>
      <c r="V88" s="10"/>
      <c r="W88" s="10"/>
    </row>
    <row r="89" spans="2:23" hidden="1" x14ac:dyDescent="0.2">
      <c r="B89" s="6">
        <f>B87</f>
        <v>42461</v>
      </c>
      <c r="C89" s="27"/>
      <c r="D89" t="s">
        <v>46</v>
      </c>
      <c r="E89" s="10"/>
      <c r="F89" s="10"/>
      <c r="G89" s="10"/>
      <c r="H89" s="10"/>
      <c r="I89" s="10"/>
      <c r="J89" s="10"/>
      <c r="K89" s="10"/>
      <c r="L89" s="10"/>
      <c r="M89" s="10"/>
      <c r="N89" s="10">
        <v>1.9</v>
      </c>
      <c r="O89" s="10">
        <v>2.1</v>
      </c>
      <c r="P89" s="10">
        <v>2.2999999999999998</v>
      </c>
      <c r="Q89" s="10">
        <v>2.2999999999999998</v>
      </c>
      <c r="R89" s="10">
        <v>2.4</v>
      </c>
      <c r="S89" s="10">
        <v>2.2999999999999998</v>
      </c>
      <c r="T89" s="10"/>
      <c r="U89" s="10"/>
      <c r="V89" s="10"/>
      <c r="W89" s="10"/>
    </row>
    <row r="90" spans="2:23" ht="15" x14ac:dyDescent="0.25">
      <c r="B90" s="6">
        <v>42491</v>
      </c>
      <c r="C90" s="28">
        <v>2.72</v>
      </c>
      <c r="D90" t="s">
        <v>65</v>
      </c>
      <c r="E90" s="10"/>
      <c r="F90" s="10"/>
      <c r="G90" s="10"/>
      <c r="H90" s="10"/>
      <c r="I90" s="10"/>
      <c r="J90" s="10"/>
      <c r="K90" s="10"/>
      <c r="L90" s="10"/>
      <c r="M90" s="10"/>
      <c r="N90" s="10">
        <v>2.8</v>
      </c>
      <c r="O90" s="10">
        <v>2.9</v>
      </c>
      <c r="P90" s="10">
        <v>3.1</v>
      </c>
      <c r="Q90" s="10">
        <v>3.2</v>
      </c>
      <c r="R90" s="10">
        <v>3.4</v>
      </c>
      <c r="S90" s="10">
        <v>3.5</v>
      </c>
      <c r="T90" s="10"/>
      <c r="U90" s="10"/>
      <c r="V90" s="10"/>
      <c r="W90" s="10"/>
    </row>
    <row r="91" spans="2:23" hidden="1" x14ac:dyDescent="0.2">
      <c r="B91" s="6">
        <f>B90</f>
        <v>42491</v>
      </c>
      <c r="C91" s="27"/>
      <c r="D91" t="s">
        <v>2</v>
      </c>
      <c r="E91" s="10"/>
      <c r="F91" s="10"/>
      <c r="G91" s="10"/>
      <c r="H91" s="10"/>
      <c r="I91" s="10"/>
      <c r="J91" s="10"/>
      <c r="K91" s="10"/>
      <c r="L91" s="10"/>
      <c r="M91" s="10"/>
      <c r="N91" s="10">
        <v>1.8</v>
      </c>
      <c r="O91" s="10">
        <v>1.9</v>
      </c>
      <c r="P91" s="10">
        <v>1.9</v>
      </c>
      <c r="Q91" s="10">
        <v>2</v>
      </c>
      <c r="R91" s="10">
        <v>2.1</v>
      </c>
      <c r="S91" s="10">
        <v>2</v>
      </c>
      <c r="T91" s="10"/>
      <c r="U91" s="10"/>
      <c r="V91" s="10"/>
      <c r="W91" s="10"/>
    </row>
    <row r="92" spans="2:23" hidden="1" x14ac:dyDescent="0.2">
      <c r="B92" s="6">
        <f>B90</f>
        <v>42491</v>
      </c>
      <c r="C92" s="27"/>
      <c r="D92" t="s">
        <v>46</v>
      </c>
      <c r="E92" s="10"/>
      <c r="F92" s="10"/>
      <c r="G92" s="10"/>
      <c r="H92" s="10"/>
      <c r="I92" s="10"/>
      <c r="J92" s="10"/>
      <c r="K92" s="10"/>
      <c r="L92" s="10"/>
      <c r="M92" s="10"/>
      <c r="N92" s="10">
        <v>1.9</v>
      </c>
      <c r="O92" s="10">
        <v>2.2000000000000002</v>
      </c>
      <c r="P92" s="10">
        <v>2.2999999999999998</v>
      </c>
      <c r="Q92" s="10">
        <v>2.2999999999999998</v>
      </c>
      <c r="R92" s="10">
        <v>2.4</v>
      </c>
      <c r="S92" s="10">
        <v>2.2999999999999998</v>
      </c>
      <c r="T92" s="10"/>
      <c r="U92" s="10"/>
      <c r="V92" s="10"/>
      <c r="W92" s="10"/>
    </row>
    <row r="93" spans="2:23" ht="15" x14ac:dyDescent="0.25">
      <c r="B93" s="6">
        <v>42522</v>
      </c>
      <c r="C93" s="28">
        <v>2.72</v>
      </c>
      <c r="D93" t="s">
        <v>65</v>
      </c>
      <c r="E93" s="10"/>
      <c r="F93" s="10"/>
      <c r="G93" s="10"/>
      <c r="H93" s="10"/>
      <c r="I93" s="10"/>
      <c r="J93" s="10"/>
      <c r="K93" s="10"/>
      <c r="L93" s="10"/>
      <c r="M93" s="10"/>
      <c r="N93" s="10">
        <v>2.7</v>
      </c>
      <c r="O93" s="10">
        <v>2.9</v>
      </c>
      <c r="P93" s="10">
        <v>3</v>
      </c>
      <c r="Q93" s="10">
        <v>3.2</v>
      </c>
      <c r="R93" s="10">
        <v>3.3</v>
      </c>
      <c r="S93" s="10">
        <v>3.4</v>
      </c>
      <c r="T93" s="10"/>
      <c r="U93" s="10"/>
      <c r="V93" s="10"/>
      <c r="W93" s="10"/>
    </row>
    <row r="94" spans="2:23" hidden="1" x14ac:dyDescent="0.2">
      <c r="B94" s="6">
        <f>B93</f>
        <v>42522</v>
      </c>
      <c r="C94" s="27"/>
      <c r="D94" t="s">
        <v>2</v>
      </c>
      <c r="E94" s="10"/>
      <c r="F94" s="10"/>
      <c r="G94" s="10"/>
      <c r="H94" s="10"/>
      <c r="I94" s="10"/>
      <c r="J94" s="10"/>
      <c r="K94" s="10"/>
      <c r="L94" s="10"/>
      <c r="M94" s="10"/>
      <c r="N94" s="10">
        <v>1.8</v>
      </c>
      <c r="O94" s="10">
        <v>1.8</v>
      </c>
      <c r="P94" s="10">
        <v>1.9</v>
      </c>
      <c r="Q94" s="10">
        <v>1.9</v>
      </c>
      <c r="R94" s="10">
        <v>2.2000000000000002</v>
      </c>
      <c r="S94" s="10">
        <v>2.1</v>
      </c>
      <c r="T94" s="10"/>
      <c r="U94" s="10"/>
      <c r="V94" s="10"/>
      <c r="W94" s="10"/>
    </row>
    <row r="95" spans="2:23" hidden="1" x14ac:dyDescent="0.2">
      <c r="B95" s="6">
        <f>B93</f>
        <v>42522</v>
      </c>
      <c r="C95" s="27"/>
      <c r="D95" t="s">
        <v>46</v>
      </c>
      <c r="E95" s="10"/>
      <c r="F95" s="10"/>
      <c r="G95" s="10"/>
      <c r="H95" s="10"/>
      <c r="I95" s="10"/>
      <c r="J95" s="10"/>
      <c r="K95" s="10"/>
      <c r="L95" s="10"/>
      <c r="M95" s="10"/>
      <c r="N95" s="10">
        <v>2.2000000000000002</v>
      </c>
      <c r="O95" s="10">
        <v>2.4</v>
      </c>
      <c r="P95" s="10">
        <v>2.2999999999999998</v>
      </c>
      <c r="Q95" s="10">
        <v>2.2000000000000002</v>
      </c>
      <c r="R95" s="10">
        <v>2.4</v>
      </c>
      <c r="S95" s="10">
        <v>2.2999999999999998</v>
      </c>
      <c r="T95" s="10"/>
      <c r="U95" s="10"/>
      <c r="V95" s="10"/>
      <c r="W95" s="10"/>
    </row>
    <row r="96" spans="2:23" x14ac:dyDescent="0.2">
      <c r="B96" s="6">
        <v>42552</v>
      </c>
      <c r="C96" s="27">
        <v>2.65</v>
      </c>
      <c r="D96" t="s">
        <v>65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>
        <v>2.6</v>
      </c>
      <c r="P96" s="10">
        <v>2.8</v>
      </c>
      <c r="Q96" s="10">
        <v>2.9</v>
      </c>
      <c r="R96" s="10">
        <v>3.1</v>
      </c>
      <c r="S96" s="10">
        <v>3.2</v>
      </c>
      <c r="T96" s="10">
        <v>3.4</v>
      </c>
      <c r="U96" s="10"/>
      <c r="V96" s="10"/>
      <c r="W96" s="10"/>
    </row>
    <row r="97" spans="1:23" hidden="1" x14ac:dyDescent="0.2">
      <c r="B97" s="6">
        <f>B96</f>
        <v>42552</v>
      </c>
      <c r="C97" s="27"/>
      <c r="D97" t="s">
        <v>2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>
        <v>1.8</v>
      </c>
      <c r="P97" s="10">
        <v>1.9</v>
      </c>
      <c r="Q97" s="10">
        <v>1.9</v>
      </c>
      <c r="R97" s="10">
        <v>2.2000000000000002</v>
      </c>
      <c r="S97" s="10">
        <v>2.1</v>
      </c>
      <c r="T97" s="10">
        <v>2.1</v>
      </c>
      <c r="U97" s="10"/>
      <c r="V97" s="10"/>
      <c r="W97" s="10"/>
    </row>
    <row r="98" spans="1:23" hidden="1" x14ac:dyDescent="0.2">
      <c r="B98" s="6">
        <f>B96</f>
        <v>42552</v>
      </c>
      <c r="C98" s="27"/>
      <c r="D98" t="s">
        <v>46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>
        <v>2.5</v>
      </c>
      <c r="P98" s="10">
        <v>2.2999999999999998</v>
      </c>
      <c r="Q98" s="10">
        <v>2.2000000000000002</v>
      </c>
      <c r="R98" s="10">
        <v>2.4</v>
      </c>
      <c r="S98" s="10">
        <v>2.2999999999999998</v>
      </c>
      <c r="T98" s="10">
        <v>2.2999999999999998</v>
      </c>
      <c r="U98" s="10"/>
      <c r="V98" s="10"/>
      <c r="W98" s="10"/>
    </row>
    <row r="99" spans="1:23" ht="15" x14ac:dyDescent="0.25">
      <c r="B99" s="6">
        <v>42583</v>
      </c>
      <c r="C99" s="28">
        <v>2.64</v>
      </c>
      <c r="D99" t="s">
        <v>65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>
        <v>2.4</v>
      </c>
      <c r="P99" s="10">
        <v>2.5</v>
      </c>
      <c r="Q99" s="10">
        <v>2.7</v>
      </c>
      <c r="R99" s="10">
        <v>2.8</v>
      </c>
      <c r="S99" s="10">
        <v>3</v>
      </c>
      <c r="T99" s="10">
        <v>3.1</v>
      </c>
      <c r="U99" s="10"/>
      <c r="V99" s="10"/>
      <c r="W99" s="10"/>
    </row>
    <row r="100" spans="1:23" hidden="1" x14ac:dyDescent="0.2">
      <c r="B100" s="6">
        <f>B99</f>
        <v>42583</v>
      </c>
      <c r="C100" s="27"/>
      <c r="D100" t="s">
        <v>2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>
        <v>1.8</v>
      </c>
      <c r="P100" s="10">
        <v>1.8</v>
      </c>
      <c r="Q100" s="10">
        <v>1.9</v>
      </c>
      <c r="R100" s="10">
        <v>2.1</v>
      </c>
      <c r="S100" s="10">
        <v>2.1</v>
      </c>
      <c r="T100" s="10">
        <v>2.1</v>
      </c>
      <c r="U100" s="10"/>
      <c r="V100" s="10"/>
      <c r="W100" s="10"/>
    </row>
    <row r="101" spans="1:23" hidden="1" x14ac:dyDescent="0.2">
      <c r="B101" s="6">
        <f>B99</f>
        <v>42583</v>
      </c>
      <c r="D101" t="s">
        <v>46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>
        <v>2.2000000000000002</v>
      </c>
      <c r="P101" s="10">
        <v>2.2000000000000002</v>
      </c>
      <c r="Q101" s="10">
        <v>2.2000000000000002</v>
      </c>
      <c r="R101" s="10">
        <v>2.2999999999999998</v>
      </c>
      <c r="S101" s="10">
        <v>2.2999999999999998</v>
      </c>
      <c r="T101" s="10">
        <v>2.2999999999999998</v>
      </c>
      <c r="U101" s="10"/>
      <c r="V101" s="10"/>
      <c r="W101" s="10"/>
    </row>
    <row r="102" spans="1:23" ht="15" x14ac:dyDescent="0.25">
      <c r="B102" s="6">
        <v>42614</v>
      </c>
      <c r="C102" s="28">
        <v>2.64</v>
      </c>
      <c r="D102" t="s">
        <v>65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>
        <v>2.2999999999999998</v>
      </c>
      <c r="P102" s="10">
        <v>2.5</v>
      </c>
      <c r="Q102" s="10">
        <v>2.6</v>
      </c>
      <c r="R102" s="10">
        <v>2.8</v>
      </c>
      <c r="S102" s="10">
        <v>2.9</v>
      </c>
      <c r="T102" s="10">
        <v>3.1</v>
      </c>
      <c r="U102" s="10"/>
      <c r="V102" s="10"/>
      <c r="W102" s="10"/>
    </row>
    <row r="103" spans="1:23" hidden="1" x14ac:dyDescent="0.2">
      <c r="B103" s="6">
        <f>B102</f>
        <v>42614</v>
      </c>
      <c r="C103" s="27"/>
      <c r="D103" t="s">
        <v>2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v>1.6</v>
      </c>
      <c r="P103" s="10">
        <v>1.8</v>
      </c>
      <c r="Q103" s="10">
        <v>1.9</v>
      </c>
      <c r="R103" s="10">
        <v>2.1</v>
      </c>
      <c r="S103" s="10">
        <v>2.1</v>
      </c>
      <c r="T103" s="10">
        <v>2.1</v>
      </c>
      <c r="U103" s="10"/>
      <c r="V103" s="10"/>
      <c r="W103" s="10"/>
    </row>
    <row r="104" spans="1:23" hidden="1" x14ac:dyDescent="0.2">
      <c r="B104" s="6">
        <f>B102</f>
        <v>42614</v>
      </c>
      <c r="C104" s="27"/>
      <c r="D104" t="s">
        <v>46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>
        <v>1.8</v>
      </c>
      <c r="P104" s="10">
        <v>2.2000000000000002</v>
      </c>
      <c r="Q104" s="10">
        <v>2.2000000000000002</v>
      </c>
      <c r="R104" s="10">
        <v>2.2999999999999998</v>
      </c>
      <c r="S104" s="10">
        <v>2.2999999999999998</v>
      </c>
      <c r="T104" s="10">
        <v>2.2999999999999998</v>
      </c>
      <c r="U104" s="10"/>
      <c r="V104" s="10"/>
      <c r="W104" s="10"/>
    </row>
    <row r="105" spans="1:23" x14ac:dyDescent="0.2">
      <c r="B105" s="6">
        <v>42644</v>
      </c>
      <c r="C105" s="27">
        <v>2.31</v>
      </c>
      <c r="D105" t="s">
        <v>65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>
        <v>2.4</v>
      </c>
      <c r="Q105" s="10">
        <v>2.6</v>
      </c>
      <c r="R105" s="10">
        <v>2.8</v>
      </c>
      <c r="S105" s="10">
        <v>2.9</v>
      </c>
      <c r="T105" s="10">
        <v>3</v>
      </c>
      <c r="U105" s="10">
        <v>3.1</v>
      </c>
      <c r="V105" s="10"/>
      <c r="W105" s="10"/>
    </row>
    <row r="106" spans="1:23" hidden="1" x14ac:dyDescent="0.2">
      <c r="B106" s="6">
        <f>B105</f>
        <v>42644</v>
      </c>
      <c r="C106" s="27"/>
      <c r="D106" t="s">
        <v>2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>
        <v>1.8</v>
      </c>
      <c r="Q106" s="10">
        <v>1.9</v>
      </c>
      <c r="R106" s="10">
        <v>2</v>
      </c>
      <c r="S106" s="10">
        <v>2</v>
      </c>
      <c r="T106" s="10">
        <v>2.1</v>
      </c>
      <c r="U106" s="10">
        <v>2</v>
      </c>
      <c r="V106" s="10"/>
      <c r="W106" s="10"/>
    </row>
    <row r="107" spans="1:23" hidden="1" x14ac:dyDescent="0.2">
      <c r="B107" s="6">
        <f>B105</f>
        <v>42644</v>
      </c>
      <c r="C107" s="27"/>
      <c r="D107" t="s">
        <v>46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>
        <v>2.2999999999999998</v>
      </c>
      <c r="Q107" s="10">
        <v>2.1</v>
      </c>
      <c r="R107" s="10">
        <v>2.2999999999999998</v>
      </c>
      <c r="S107" s="10">
        <v>2.2999999999999998</v>
      </c>
      <c r="T107" s="10">
        <v>2.4</v>
      </c>
      <c r="U107" s="10">
        <v>2.2999999999999998</v>
      </c>
      <c r="V107" s="10"/>
      <c r="W107" s="10"/>
    </row>
    <row r="108" spans="1:23" ht="15" x14ac:dyDescent="0.25">
      <c r="B108" s="6">
        <v>42675</v>
      </c>
      <c r="C108" s="28">
        <v>2.2799999999999998</v>
      </c>
      <c r="D108" t="s">
        <v>65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>
        <v>2.5</v>
      </c>
      <c r="Q108" s="10">
        <v>2.6</v>
      </c>
      <c r="R108" s="10">
        <v>2.8</v>
      </c>
      <c r="S108" s="10">
        <v>2.9</v>
      </c>
      <c r="T108" s="10">
        <v>3</v>
      </c>
      <c r="U108" s="10">
        <v>3.1</v>
      </c>
      <c r="V108" s="10"/>
      <c r="W108" s="10"/>
    </row>
    <row r="109" spans="1:23" hidden="1" x14ac:dyDescent="0.2">
      <c r="B109" s="6">
        <f>B108</f>
        <v>42675</v>
      </c>
      <c r="C109" s="27"/>
      <c r="D109" t="s">
        <v>2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>
        <v>2</v>
      </c>
      <c r="Q109" s="10">
        <v>2</v>
      </c>
      <c r="R109" s="10">
        <v>2.1</v>
      </c>
      <c r="S109" s="10">
        <v>2.1</v>
      </c>
      <c r="T109" s="10">
        <v>2.2000000000000002</v>
      </c>
      <c r="U109" s="10">
        <v>2.2000000000000002</v>
      </c>
      <c r="V109" s="10"/>
      <c r="W109" s="10"/>
    </row>
    <row r="110" spans="1:23" hidden="1" x14ac:dyDescent="0.2">
      <c r="B110" s="6">
        <f>B108</f>
        <v>42675</v>
      </c>
      <c r="C110" s="27"/>
      <c r="D110" t="s">
        <v>46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>
        <v>2.7</v>
      </c>
      <c r="Q110" s="10">
        <v>2.2000000000000002</v>
      </c>
      <c r="R110" s="10">
        <v>2.2999999999999998</v>
      </c>
      <c r="S110" s="10">
        <v>2.2000000000000002</v>
      </c>
      <c r="T110" s="10">
        <v>2.4</v>
      </c>
      <c r="U110" s="10">
        <v>2.2999999999999998</v>
      </c>
      <c r="V110" s="10"/>
      <c r="W110" s="10"/>
    </row>
    <row r="111" spans="1:23" ht="15" hidden="1" x14ac:dyDescent="0.25">
      <c r="B111" s="24">
        <v>42705</v>
      </c>
      <c r="C111" s="25">
        <v>0.4</v>
      </c>
      <c r="D111" s="14" t="s">
        <v>4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>
        <v>0.5</v>
      </c>
      <c r="Q111" s="10">
        <v>0.7</v>
      </c>
      <c r="R111" s="10">
        <v>0.8</v>
      </c>
      <c r="S111" s="10">
        <v>1</v>
      </c>
      <c r="T111" s="10">
        <v>1.1000000000000001</v>
      </c>
      <c r="U111" s="10">
        <v>1.3</v>
      </c>
      <c r="V111" s="10"/>
      <c r="W111" s="10"/>
    </row>
    <row r="112" spans="1:23" ht="15" x14ac:dyDescent="0.25">
      <c r="A112" s="5"/>
      <c r="B112" s="24">
        <v>42705</v>
      </c>
      <c r="C112" s="25">
        <v>2.2799999999999998</v>
      </c>
      <c r="D112" s="14" t="s">
        <v>65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>
        <v>2.8</v>
      </c>
      <c r="Q112" s="10">
        <v>3</v>
      </c>
      <c r="R112" s="10">
        <v>3.1</v>
      </c>
      <c r="S112" s="10">
        <v>3.2</v>
      </c>
      <c r="T112" s="10">
        <v>3.3</v>
      </c>
      <c r="U112" s="10">
        <v>3.4</v>
      </c>
      <c r="V112" s="10"/>
      <c r="W112" s="10"/>
    </row>
    <row r="113" spans="1:23" ht="15" hidden="1" x14ac:dyDescent="0.25">
      <c r="B113" s="24">
        <v>42705</v>
      </c>
      <c r="C113" s="25">
        <v>1.5</v>
      </c>
      <c r="D113" s="14" t="s">
        <v>2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>
        <v>2.1</v>
      </c>
      <c r="Q113" s="10">
        <v>1.9</v>
      </c>
      <c r="R113" s="10">
        <v>2.1</v>
      </c>
      <c r="S113" s="10">
        <v>2.1</v>
      </c>
      <c r="T113" s="10">
        <v>2.1</v>
      </c>
      <c r="U113" s="10">
        <v>2.2000000000000002</v>
      </c>
      <c r="V113" s="10"/>
      <c r="W113" s="10"/>
    </row>
    <row r="114" spans="1:23" ht="15" hidden="1" x14ac:dyDescent="0.25">
      <c r="B114" s="24">
        <v>42705</v>
      </c>
      <c r="C114" s="25">
        <v>1.6</v>
      </c>
      <c r="D114" s="14" t="s">
        <v>46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>
        <v>2.8</v>
      </c>
      <c r="Q114" s="10">
        <v>2.1</v>
      </c>
      <c r="R114" s="10">
        <v>2.4</v>
      </c>
      <c r="S114" s="10">
        <v>2.2999999999999998</v>
      </c>
      <c r="T114" s="10">
        <v>2.5</v>
      </c>
      <c r="U114" s="10">
        <v>2.2999999999999998</v>
      </c>
      <c r="V114" s="10"/>
      <c r="W114" s="10"/>
    </row>
    <row r="115" spans="1:23" hidden="1" x14ac:dyDescent="0.2">
      <c r="B115" s="24">
        <v>42736</v>
      </c>
      <c r="C115" s="26">
        <v>0.4</v>
      </c>
      <c r="D115" s="14" t="s">
        <v>4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>
        <v>0.7</v>
      </c>
      <c r="R115" s="10">
        <v>0.8</v>
      </c>
      <c r="S115" s="10">
        <v>1</v>
      </c>
      <c r="T115" s="10">
        <v>1.2</v>
      </c>
      <c r="U115" s="10">
        <v>1.3</v>
      </c>
      <c r="V115" s="10">
        <v>1.5</v>
      </c>
      <c r="W115" s="10"/>
    </row>
    <row r="116" spans="1:23" x14ac:dyDescent="0.2">
      <c r="B116" s="24">
        <v>42736</v>
      </c>
      <c r="C116" s="26">
        <v>2.83</v>
      </c>
      <c r="D116" s="14" t="s">
        <v>65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>
        <v>3.1</v>
      </c>
      <c r="R116" s="10">
        <v>3.2</v>
      </c>
      <c r="S116" s="10">
        <v>3.3</v>
      </c>
      <c r="T116" s="10">
        <v>3.5</v>
      </c>
      <c r="U116" s="10">
        <v>3.6</v>
      </c>
      <c r="V116" s="10">
        <v>3.7</v>
      </c>
      <c r="W116" s="10"/>
    </row>
    <row r="117" spans="1:23" hidden="1" x14ac:dyDescent="0.2">
      <c r="B117" s="24">
        <v>42736</v>
      </c>
      <c r="C117" s="26">
        <v>2.1</v>
      </c>
      <c r="D117" s="14" t="s">
        <v>2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>
        <v>2</v>
      </c>
      <c r="R117" s="10">
        <v>2.1</v>
      </c>
      <c r="S117" s="10">
        <v>2.1</v>
      </c>
      <c r="T117" s="10">
        <v>2.1</v>
      </c>
      <c r="U117" s="10">
        <v>2.2000000000000002</v>
      </c>
      <c r="V117" s="10">
        <v>2.2000000000000002</v>
      </c>
      <c r="W117" s="10"/>
    </row>
    <row r="118" spans="1:23" hidden="1" x14ac:dyDescent="0.2">
      <c r="B118" s="24">
        <v>42736</v>
      </c>
      <c r="C118" s="26">
        <v>2.9</v>
      </c>
      <c r="D118" s="14" t="s">
        <v>46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>
        <v>2.2999999999999998</v>
      </c>
      <c r="R118" s="10">
        <v>2.4</v>
      </c>
      <c r="S118" s="10">
        <v>2.4</v>
      </c>
      <c r="T118" s="10">
        <v>2.5</v>
      </c>
      <c r="U118" s="10">
        <v>2.2999999999999998</v>
      </c>
      <c r="V118" s="10">
        <v>2.4</v>
      </c>
      <c r="W118" s="10"/>
    </row>
    <row r="119" spans="1:23" ht="15" hidden="1" x14ac:dyDescent="0.25">
      <c r="B119" s="24">
        <v>42767</v>
      </c>
      <c r="C119" s="25">
        <v>0.45</v>
      </c>
      <c r="D119" s="14" t="s">
        <v>4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>
        <v>0.7</v>
      </c>
      <c r="R119" s="10">
        <v>0.8</v>
      </c>
      <c r="S119" s="10">
        <v>1</v>
      </c>
      <c r="T119" s="10">
        <v>1.1000000000000001</v>
      </c>
      <c r="U119" s="10">
        <v>1.3</v>
      </c>
      <c r="V119" s="10">
        <v>1.6</v>
      </c>
      <c r="W119" s="10"/>
    </row>
    <row r="120" spans="1:23" ht="15" x14ac:dyDescent="0.25">
      <c r="B120" s="24">
        <v>42767</v>
      </c>
      <c r="C120" s="25">
        <v>2.82</v>
      </c>
      <c r="D120" s="14" t="s">
        <v>65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>
        <v>3.1</v>
      </c>
      <c r="R120" s="10">
        <v>3.2</v>
      </c>
      <c r="S120" s="10">
        <v>3.4</v>
      </c>
      <c r="T120" s="10">
        <v>3.5</v>
      </c>
      <c r="U120" s="10">
        <v>3.6</v>
      </c>
      <c r="V120" s="10">
        <v>3.7</v>
      </c>
      <c r="W120" s="10"/>
    </row>
    <row r="121" spans="1:23" ht="15" hidden="1" x14ac:dyDescent="0.25">
      <c r="B121" s="24">
        <v>42767</v>
      </c>
      <c r="C121" s="25">
        <v>2.1</v>
      </c>
      <c r="D121" s="14" t="s">
        <v>2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>
        <v>2</v>
      </c>
      <c r="R121" s="10">
        <v>2.1</v>
      </c>
      <c r="S121" s="10">
        <v>2</v>
      </c>
      <c r="T121" s="10">
        <v>2.1</v>
      </c>
      <c r="U121" s="10">
        <v>2.1</v>
      </c>
      <c r="V121" s="10">
        <v>2.2000000000000002</v>
      </c>
      <c r="W121" s="10"/>
    </row>
    <row r="122" spans="1:23" ht="15" hidden="1" x14ac:dyDescent="0.25">
      <c r="B122" s="24">
        <v>42767</v>
      </c>
      <c r="C122" s="25">
        <v>3.4</v>
      </c>
      <c r="D122" s="14" t="s">
        <v>46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2.5</v>
      </c>
      <c r="R122" s="10">
        <v>2.2999999999999998</v>
      </c>
      <c r="S122" s="10">
        <v>2.4</v>
      </c>
      <c r="T122" s="10">
        <v>2.4</v>
      </c>
      <c r="U122" s="10">
        <v>2.2999999999999998</v>
      </c>
      <c r="V122" s="10">
        <v>2.2999999999999998</v>
      </c>
      <c r="W122" s="10"/>
    </row>
    <row r="123" spans="1:23" ht="15" hidden="1" x14ac:dyDescent="0.25">
      <c r="B123" s="24">
        <v>42795</v>
      </c>
      <c r="C123" s="25">
        <v>0.45</v>
      </c>
      <c r="D123" s="14" t="s">
        <v>4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>
        <v>0.7</v>
      </c>
      <c r="R123" s="10">
        <v>0.8</v>
      </c>
      <c r="S123" s="10">
        <v>1</v>
      </c>
      <c r="T123" s="10">
        <v>1.2</v>
      </c>
      <c r="U123" s="10">
        <v>1.4</v>
      </c>
      <c r="V123" s="10">
        <v>1.6</v>
      </c>
      <c r="W123" s="10"/>
    </row>
    <row r="124" spans="1:23" ht="15" x14ac:dyDescent="0.25">
      <c r="A124" s="5"/>
      <c r="B124" s="24">
        <v>42795</v>
      </c>
      <c r="C124" s="25">
        <v>2.82</v>
      </c>
      <c r="D124" s="14" t="s">
        <v>65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>
        <v>3.1</v>
      </c>
      <c r="R124" s="10">
        <v>3.2</v>
      </c>
      <c r="S124" s="10">
        <v>3.3</v>
      </c>
      <c r="T124" s="10">
        <v>3.5</v>
      </c>
      <c r="U124" s="10">
        <v>3.6</v>
      </c>
      <c r="V124" s="10">
        <v>3.7</v>
      </c>
      <c r="W124" s="10"/>
    </row>
    <row r="125" spans="1:23" ht="15" hidden="1" x14ac:dyDescent="0.25">
      <c r="B125" s="24">
        <v>42795</v>
      </c>
      <c r="C125" s="25">
        <v>2.1</v>
      </c>
      <c r="D125" s="14" t="s">
        <v>2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>
        <v>2.2000000000000002</v>
      </c>
      <c r="R125" s="10">
        <v>2</v>
      </c>
      <c r="S125" s="10">
        <v>2.1</v>
      </c>
      <c r="T125" s="10">
        <v>2.1</v>
      </c>
      <c r="U125" s="10">
        <v>2.2000000000000002</v>
      </c>
      <c r="V125" s="10">
        <v>2.2000000000000002</v>
      </c>
      <c r="W125" s="10"/>
    </row>
    <row r="126" spans="1:23" ht="15" hidden="1" x14ac:dyDescent="0.25">
      <c r="B126" s="24">
        <v>42795</v>
      </c>
      <c r="C126" s="25">
        <v>3.4</v>
      </c>
      <c r="D126" s="14" t="s">
        <v>46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>
        <v>2.9</v>
      </c>
      <c r="R126" s="10">
        <v>2.2000000000000002</v>
      </c>
      <c r="S126" s="10">
        <v>2.4</v>
      </c>
      <c r="T126" s="10">
        <v>2.2999999999999998</v>
      </c>
      <c r="U126" s="10">
        <v>2.4</v>
      </c>
      <c r="V126" s="10">
        <v>2.2999999999999998</v>
      </c>
      <c r="W126" s="10"/>
    </row>
    <row r="127" spans="1:23" hidden="1" x14ac:dyDescent="0.2">
      <c r="B127" s="24">
        <v>42826</v>
      </c>
      <c r="C127" s="26">
        <v>0.68</v>
      </c>
      <c r="D127" s="14" t="s">
        <v>4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>
        <v>0.9</v>
      </c>
      <c r="S127" s="10">
        <v>1.1000000000000001</v>
      </c>
      <c r="T127" s="10">
        <v>1.3</v>
      </c>
      <c r="U127" s="10">
        <v>1.5</v>
      </c>
      <c r="V127" s="10">
        <v>1.7</v>
      </c>
      <c r="W127" s="10">
        <v>1.9</v>
      </c>
    </row>
    <row r="128" spans="1:23" x14ac:dyDescent="0.2">
      <c r="B128" s="24">
        <v>42826</v>
      </c>
      <c r="C128" s="26">
        <v>3.06</v>
      </c>
      <c r="D128" s="14" t="s">
        <v>65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>
        <v>3.2</v>
      </c>
      <c r="S128" s="10">
        <v>3.3</v>
      </c>
      <c r="T128" s="10">
        <v>3.5</v>
      </c>
      <c r="U128" s="10">
        <v>3.6</v>
      </c>
      <c r="V128" s="10">
        <v>3.7</v>
      </c>
      <c r="W128" s="10">
        <v>3.8</v>
      </c>
    </row>
    <row r="129" spans="1:24" hidden="1" x14ac:dyDescent="0.2">
      <c r="B129" s="24">
        <v>42826</v>
      </c>
      <c r="C129" s="26">
        <v>2.2000000000000002</v>
      </c>
      <c r="D129" s="14" t="s">
        <v>2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>
        <v>1.9</v>
      </c>
      <c r="S129" s="10">
        <v>2.1</v>
      </c>
      <c r="T129" s="10">
        <v>2.2000000000000002</v>
      </c>
      <c r="U129" s="10">
        <v>2.2999999999999998</v>
      </c>
      <c r="V129" s="10">
        <v>2.2000000000000002</v>
      </c>
      <c r="W129" s="10">
        <v>2.2000000000000002</v>
      </c>
    </row>
    <row r="130" spans="1:24" hidden="1" x14ac:dyDescent="0.2">
      <c r="B130" s="24">
        <v>42826</v>
      </c>
      <c r="C130" s="26">
        <v>3.1</v>
      </c>
      <c r="D130" s="14" t="s">
        <v>46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>
        <v>1.9</v>
      </c>
      <c r="S130" s="10">
        <v>2.4</v>
      </c>
      <c r="T130" s="10">
        <v>2.2999999999999998</v>
      </c>
      <c r="U130" s="10">
        <v>2.4</v>
      </c>
      <c r="V130" s="10">
        <v>2.4</v>
      </c>
      <c r="W130" s="10">
        <v>2.4</v>
      </c>
    </row>
    <row r="131" spans="1:24" ht="15" hidden="1" x14ac:dyDescent="0.25">
      <c r="B131" s="24">
        <v>42856</v>
      </c>
      <c r="C131" s="25">
        <v>0.69</v>
      </c>
      <c r="D131" s="14" t="s">
        <v>4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>
        <v>1</v>
      </c>
      <c r="S131" s="10">
        <v>1.2</v>
      </c>
      <c r="T131" s="10">
        <v>1.3</v>
      </c>
      <c r="U131" s="10">
        <v>1.5</v>
      </c>
      <c r="V131" s="10">
        <v>1.7</v>
      </c>
      <c r="W131" s="10">
        <v>1.9</v>
      </c>
    </row>
    <row r="132" spans="1:24" ht="15" x14ac:dyDescent="0.25">
      <c r="A132" s="5"/>
      <c r="B132" s="24">
        <v>42856</v>
      </c>
      <c r="C132" s="25">
        <v>3.04</v>
      </c>
      <c r="D132" s="14" t="s">
        <v>65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>
        <v>3.1</v>
      </c>
      <c r="S132" s="10">
        <v>3.3</v>
      </c>
      <c r="T132" s="10">
        <v>3.4</v>
      </c>
      <c r="U132" s="10">
        <v>3.5</v>
      </c>
      <c r="V132" s="10">
        <v>3.6</v>
      </c>
      <c r="W132" s="10">
        <v>3.7</v>
      </c>
    </row>
    <row r="133" spans="1:24" ht="15" hidden="1" x14ac:dyDescent="0.25">
      <c r="B133" s="24">
        <v>42856</v>
      </c>
      <c r="C133" s="25">
        <v>2.2999999999999998</v>
      </c>
      <c r="D133" s="14" t="s">
        <v>2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>
        <v>1.7</v>
      </c>
      <c r="S133" s="10">
        <v>2.1</v>
      </c>
      <c r="T133" s="10">
        <v>2.1</v>
      </c>
      <c r="U133" s="10">
        <v>2.2000000000000002</v>
      </c>
      <c r="V133" s="10">
        <v>2.2000000000000002</v>
      </c>
      <c r="W133" s="10">
        <v>2.2000000000000002</v>
      </c>
    </row>
    <row r="134" spans="1:24" hidden="1" x14ac:dyDescent="0.2">
      <c r="B134" s="24">
        <v>42856</v>
      </c>
      <c r="C134" s="26">
        <v>3.1</v>
      </c>
      <c r="D134" s="14" t="s">
        <v>46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>
        <v>1.6</v>
      </c>
      <c r="S134" s="10">
        <v>2.4</v>
      </c>
      <c r="T134" s="10">
        <v>2.2999999999999998</v>
      </c>
      <c r="U134" s="10">
        <v>2.4</v>
      </c>
      <c r="V134" s="10">
        <v>2.2999999999999998</v>
      </c>
      <c r="W134" s="10">
        <v>2.4</v>
      </c>
    </row>
    <row r="135" spans="1:24" ht="15" hidden="1" x14ac:dyDescent="0.25">
      <c r="B135" s="24">
        <v>42887</v>
      </c>
      <c r="C135" s="25">
        <v>0.69</v>
      </c>
      <c r="D135" s="14" t="s">
        <v>4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>
        <v>1</v>
      </c>
      <c r="S135" s="10">
        <v>1.2</v>
      </c>
      <c r="T135" s="10">
        <v>1.4</v>
      </c>
      <c r="U135" s="10">
        <v>1.5</v>
      </c>
      <c r="V135" s="10">
        <v>1.7</v>
      </c>
      <c r="W135" s="10">
        <v>1.9</v>
      </c>
    </row>
    <row r="136" spans="1:24" ht="15" x14ac:dyDescent="0.25">
      <c r="B136" s="24">
        <v>42887</v>
      </c>
      <c r="C136" s="25">
        <v>3.04</v>
      </c>
      <c r="D136" s="14" t="s">
        <v>65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>
        <v>3</v>
      </c>
      <c r="S136" s="10">
        <v>3.2</v>
      </c>
      <c r="T136" s="10">
        <v>3.4</v>
      </c>
      <c r="U136" s="10">
        <v>3.5</v>
      </c>
      <c r="V136" s="10">
        <v>3.6</v>
      </c>
      <c r="W136" s="10">
        <v>3.7</v>
      </c>
    </row>
    <row r="137" spans="1:24" ht="15" hidden="1" x14ac:dyDescent="0.25">
      <c r="B137" s="24">
        <v>42887</v>
      </c>
      <c r="C137" s="25">
        <v>2.2000000000000002</v>
      </c>
      <c r="D137" s="14" t="s">
        <v>2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>
        <v>1.5</v>
      </c>
      <c r="S137" s="10">
        <v>2</v>
      </c>
      <c r="T137" s="10">
        <v>2.1</v>
      </c>
      <c r="U137" s="10">
        <v>2.2000000000000002</v>
      </c>
      <c r="V137" s="10">
        <v>2.1</v>
      </c>
      <c r="W137" s="10">
        <v>2.2000000000000002</v>
      </c>
    </row>
    <row r="138" spans="1:24" ht="15" hidden="1" x14ac:dyDescent="0.25">
      <c r="B138" s="24">
        <v>42887</v>
      </c>
      <c r="C138" s="25">
        <v>3.1</v>
      </c>
      <c r="D138" s="14" t="s">
        <v>46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>
        <v>1.1000000000000001</v>
      </c>
      <c r="S138" s="10">
        <v>2.2000000000000002</v>
      </c>
      <c r="T138" s="10">
        <v>2.2999999999999998</v>
      </c>
      <c r="U138" s="10">
        <v>2.4</v>
      </c>
      <c r="V138" s="10">
        <v>2.2000000000000002</v>
      </c>
      <c r="W138" s="10">
        <v>2.4</v>
      </c>
    </row>
    <row r="139" spans="1:24" hidden="1" x14ac:dyDescent="0.2">
      <c r="B139" s="24">
        <v>42917</v>
      </c>
      <c r="C139" s="23">
        <v>0.93</v>
      </c>
      <c r="D139" s="14" t="s">
        <v>4</v>
      </c>
      <c r="R139" s="10"/>
      <c r="S139" s="10">
        <v>1.2</v>
      </c>
      <c r="T139" s="10">
        <v>1.3</v>
      </c>
      <c r="U139" s="10">
        <v>1.5</v>
      </c>
      <c r="V139" s="10">
        <v>1.7</v>
      </c>
      <c r="W139" s="10">
        <v>1.9</v>
      </c>
      <c r="X139" s="10">
        <v>2.1</v>
      </c>
    </row>
    <row r="140" spans="1:24" x14ac:dyDescent="0.2">
      <c r="B140" s="24">
        <v>42917</v>
      </c>
      <c r="C140" s="23">
        <v>2.9</v>
      </c>
      <c r="D140" s="14" t="s">
        <v>65</v>
      </c>
      <c r="R140" s="10"/>
      <c r="S140" s="10">
        <v>3</v>
      </c>
      <c r="T140" s="10">
        <v>3.2</v>
      </c>
      <c r="U140" s="10">
        <v>3.3</v>
      </c>
      <c r="V140" s="10">
        <v>3.5</v>
      </c>
      <c r="W140" s="10">
        <v>3.6</v>
      </c>
      <c r="X140" s="10">
        <v>3.7</v>
      </c>
    </row>
    <row r="141" spans="1:24" hidden="1" x14ac:dyDescent="0.2">
      <c r="B141" s="24">
        <v>42917</v>
      </c>
      <c r="C141" s="23">
        <v>1.3</v>
      </c>
      <c r="D141" s="14" t="s">
        <v>2</v>
      </c>
      <c r="R141" s="10"/>
      <c r="S141" s="10">
        <v>1.9</v>
      </c>
      <c r="T141" s="10">
        <v>2</v>
      </c>
      <c r="U141" s="10">
        <v>2.1</v>
      </c>
      <c r="V141" s="10">
        <v>2.1</v>
      </c>
      <c r="W141" s="10">
        <v>2.1</v>
      </c>
      <c r="X141" s="10">
        <v>2.2000000000000002</v>
      </c>
    </row>
    <row r="142" spans="1:24" hidden="1" x14ac:dyDescent="0.2">
      <c r="B142" s="24">
        <v>42917</v>
      </c>
      <c r="C142" s="23">
        <v>0.4</v>
      </c>
      <c r="D142" s="14" t="s">
        <v>46</v>
      </c>
      <c r="R142" s="10"/>
      <c r="S142" s="10">
        <v>1.9</v>
      </c>
      <c r="T142" s="10">
        <v>2.2000000000000002</v>
      </c>
      <c r="U142" s="10">
        <v>2.2999999999999998</v>
      </c>
      <c r="V142" s="10">
        <v>2.2000000000000002</v>
      </c>
      <c r="W142" s="10">
        <v>2.2999999999999998</v>
      </c>
      <c r="X142" s="10">
        <v>2.4</v>
      </c>
    </row>
    <row r="143" spans="1:24" ht="15" hidden="1" x14ac:dyDescent="0.25">
      <c r="B143" s="24">
        <v>42948</v>
      </c>
      <c r="C143" s="22">
        <v>0.94</v>
      </c>
      <c r="D143" s="14" t="s">
        <v>4</v>
      </c>
      <c r="R143" s="10"/>
      <c r="S143" s="10">
        <v>1.2</v>
      </c>
      <c r="T143" s="10">
        <v>1.3</v>
      </c>
      <c r="U143" s="10">
        <v>1.5</v>
      </c>
      <c r="V143" s="10">
        <v>1.6</v>
      </c>
      <c r="W143" s="10">
        <v>1.8</v>
      </c>
      <c r="X143" s="10">
        <v>2</v>
      </c>
    </row>
    <row r="144" spans="1:24" ht="15" x14ac:dyDescent="0.25">
      <c r="B144" s="24">
        <v>42948</v>
      </c>
      <c r="C144" s="22">
        <v>2.91</v>
      </c>
      <c r="D144" s="14" t="s">
        <v>65</v>
      </c>
      <c r="R144" s="10"/>
      <c r="S144" s="10">
        <v>3</v>
      </c>
      <c r="T144" s="10">
        <v>3.1</v>
      </c>
      <c r="U144" s="10">
        <v>3.3</v>
      </c>
      <c r="V144" s="10">
        <v>3.4</v>
      </c>
      <c r="W144" s="10">
        <v>3.6</v>
      </c>
      <c r="X144" s="10">
        <v>3.7</v>
      </c>
    </row>
    <row r="145" spans="2:31" ht="15" hidden="1" x14ac:dyDescent="0.25">
      <c r="B145" s="24">
        <v>42948</v>
      </c>
      <c r="C145" s="22">
        <v>1</v>
      </c>
      <c r="D145" s="14" t="s">
        <v>2</v>
      </c>
      <c r="R145" s="10"/>
      <c r="S145" s="10">
        <v>1.7</v>
      </c>
      <c r="T145" s="10">
        <v>2</v>
      </c>
      <c r="U145" s="10">
        <v>2.1</v>
      </c>
      <c r="V145" s="10">
        <v>2.1</v>
      </c>
      <c r="W145" s="10">
        <v>2.1</v>
      </c>
      <c r="X145" s="10">
        <v>2.2000000000000002</v>
      </c>
    </row>
    <row r="146" spans="2:31" ht="15" hidden="1" x14ac:dyDescent="0.25">
      <c r="B146" s="24">
        <v>42948</v>
      </c>
      <c r="C146" s="22">
        <v>-0.3</v>
      </c>
      <c r="D146" s="14" t="s">
        <v>46</v>
      </c>
      <c r="R146" s="10"/>
      <c r="S146" s="10">
        <v>1.6</v>
      </c>
      <c r="T146" s="10">
        <v>2.2000000000000002</v>
      </c>
      <c r="U146" s="10">
        <v>2.2999999999999998</v>
      </c>
      <c r="V146" s="10">
        <v>2.2000000000000002</v>
      </c>
      <c r="W146" s="10">
        <v>2.2000000000000002</v>
      </c>
      <c r="X146" s="10">
        <v>2.4</v>
      </c>
    </row>
    <row r="147" spans="2:31" ht="15" hidden="1" x14ac:dyDescent="0.25">
      <c r="B147" s="24">
        <v>42979</v>
      </c>
      <c r="C147" s="22">
        <v>0.94</v>
      </c>
      <c r="D147" s="14" t="s">
        <v>4</v>
      </c>
      <c r="S147" s="9">
        <v>1.1499999999999999</v>
      </c>
      <c r="T147" s="9">
        <v>1.25</v>
      </c>
      <c r="U147" s="9">
        <v>1.46</v>
      </c>
      <c r="V147" s="9">
        <v>1.63</v>
      </c>
      <c r="W147" s="9">
        <v>1.84</v>
      </c>
      <c r="X147" s="9">
        <v>2.0299999999999998</v>
      </c>
    </row>
    <row r="148" spans="2:31" ht="15" x14ac:dyDescent="0.25">
      <c r="B148" s="24">
        <v>42979</v>
      </c>
      <c r="C148" s="22">
        <v>2.91</v>
      </c>
      <c r="D148" s="14" t="s">
        <v>65</v>
      </c>
      <c r="S148" s="9">
        <v>2.91</v>
      </c>
      <c r="T148" s="9">
        <v>3.06</v>
      </c>
      <c r="U148" s="9">
        <v>3.24</v>
      </c>
      <c r="V148" s="9">
        <v>3.36</v>
      </c>
      <c r="W148" s="9">
        <v>3.5</v>
      </c>
      <c r="X148" s="9">
        <v>3.59</v>
      </c>
    </row>
    <row r="149" spans="2:31" ht="15" hidden="1" x14ac:dyDescent="0.25">
      <c r="B149" s="24">
        <v>42979</v>
      </c>
      <c r="C149" s="22">
        <v>1</v>
      </c>
      <c r="D149" s="14" t="s">
        <v>2</v>
      </c>
      <c r="S149" s="9">
        <v>1.7</v>
      </c>
      <c r="T149" s="9">
        <v>2</v>
      </c>
      <c r="U149" s="9">
        <v>2.1</v>
      </c>
      <c r="V149" s="9">
        <v>2</v>
      </c>
      <c r="W149" s="9">
        <v>2.1</v>
      </c>
      <c r="X149" s="9">
        <v>2.1</v>
      </c>
    </row>
    <row r="150" spans="2:31" ht="15" hidden="1" x14ac:dyDescent="0.25">
      <c r="B150" s="24">
        <v>42979</v>
      </c>
      <c r="C150" s="22">
        <v>-0.3</v>
      </c>
      <c r="D150" s="14" t="s">
        <v>46</v>
      </c>
      <c r="S150" s="9">
        <v>1.5</v>
      </c>
      <c r="T150" s="9">
        <v>2.2000000000000002</v>
      </c>
      <c r="U150" s="9">
        <v>2.2000000000000002</v>
      </c>
      <c r="V150" s="9">
        <v>2.1</v>
      </c>
      <c r="W150" s="9">
        <v>2.2000000000000002</v>
      </c>
      <c r="X150" s="9">
        <v>2.4</v>
      </c>
    </row>
    <row r="151" spans="2:31" hidden="1" x14ac:dyDescent="0.2">
      <c r="B151" s="24">
        <v>43009</v>
      </c>
      <c r="C151" s="23">
        <v>1.1599999999999999</v>
      </c>
      <c r="D151" s="14" t="s">
        <v>4</v>
      </c>
      <c r="S151" s="9"/>
      <c r="T151" s="9">
        <v>1.2</v>
      </c>
      <c r="U151" s="9">
        <v>1.4</v>
      </c>
      <c r="V151" s="9">
        <v>1.6</v>
      </c>
      <c r="W151" s="9">
        <v>1.8</v>
      </c>
      <c r="X151" s="9">
        <v>2</v>
      </c>
      <c r="Y151" s="9">
        <v>2.2000000000000002</v>
      </c>
      <c r="AA151" s="9"/>
      <c r="AB151" s="9"/>
      <c r="AC151" s="9"/>
      <c r="AD151" s="9"/>
      <c r="AE151" s="9"/>
    </row>
    <row r="152" spans="2:31" x14ac:dyDescent="0.2">
      <c r="B152" s="24">
        <v>43009</v>
      </c>
      <c r="C152" s="23">
        <v>2.76</v>
      </c>
      <c r="D152" s="14" t="s">
        <v>65</v>
      </c>
      <c r="S152" s="9"/>
      <c r="T152" s="9">
        <v>2.9</v>
      </c>
      <c r="U152" s="9">
        <v>3.1</v>
      </c>
      <c r="V152" s="9">
        <v>3.3</v>
      </c>
      <c r="W152" s="9">
        <v>3.4</v>
      </c>
      <c r="X152" s="9">
        <v>3.5</v>
      </c>
      <c r="Y152" s="9">
        <v>3.6</v>
      </c>
      <c r="Z152" s="9"/>
      <c r="AA152" s="9"/>
      <c r="AB152" s="9"/>
      <c r="AC152" s="9"/>
      <c r="AD152" s="9"/>
      <c r="AE152" s="9"/>
    </row>
    <row r="153" spans="2:31" hidden="1" x14ac:dyDescent="0.2">
      <c r="B153" s="24">
        <v>43009</v>
      </c>
      <c r="C153" s="23">
        <v>1.7</v>
      </c>
      <c r="D153" s="14" t="s">
        <v>2</v>
      </c>
      <c r="S153" s="9"/>
      <c r="T153" s="9">
        <v>2</v>
      </c>
      <c r="U153" s="9">
        <v>1.9</v>
      </c>
      <c r="V153" s="9">
        <v>1.9</v>
      </c>
      <c r="W153" s="9">
        <v>2.1</v>
      </c>
      <c r="X153" s="9">
        <v>2.1</v>
      </c>
      <c r="Y153" s="9">
        <v>2.2000000000000002</v>
      </c>
      <c r="Z153" s="9"/>
      <c r="AA153" s="9"/>
      <c r="AB153" s="9"/>
      <c r="AC153" s="9"/>
      <c r="AD153" s="9"/>
      <c r="AE153" s="9"/>
    </row>
    <row r="154" spans="2:31" hidden="1" x14ac:dyDescent="0.2">
      <c r="B154" s="24">
        <v>43009</v>
      </c>
      <c r="C154" s="23">
        <v>1.9</v>
      </c>
      <c r="D154" s="14" t="s">
        <v>46</v>
      </c>
      <c r="S154" s="9"/>
      <c r="T154" s="9">
        <v>2.4</v>
      </c>
      <c r="U154" s="9">
        <v>2</v>
      </c>
      <c r="V154" s="9">
        <v>2</v>
      </c>
      <c r="W154" s="9">
        <v>2.2000000000000002</v>
      </c>
      <c r="X154" s="9">
        <v>2.2999999999999998</v>
      </c>
      <c r="Y154" s="9">
        <v>2.2999999999999998</v>
      </c>
      <c r="Z154" s="9"/>
      <c r="AA154" s="9"/>
      <c r="AB154" s="9"/>
      <c r="AC154" s="9"/>
      <c r="AD154" s="9"/>
      <c r="AE154" s="9"/>
    </row>
    <row r="155" spans="2:31" ht="15" hidden="1" x14ac:dyDescent="0.25">
      <c r="B155" s="24">
        <v>43040</v>
      </c>
      <c r="C155" s="22">
        <v>1.1599999999999999</v>
      </c>
      <c r="D155" s="14" t="s">
        <v>4</v>
      </c>
      <c r="S155" s="9"/>
      <c r="T155" s="9">
        <v>1.2</v>
      </c>
      <c r="U155" s="9">
        <v>1.4</v>
      </c>
      <c r="V155" s="9">
        <v>1.6</v>
      </c>
      <c r="W155" s="9">
        <v>1.8</v>
      </c>
      <c r="X155" s="9">
        <v>2</v>
      </c>
      <c r="Y155" s="9">
        <v>2.1</v>
      </c>
      <c r="Z155" s="9"/>
      <c r="AA155" s="9"/>
      <c r="AB155" s="9"/>
      <c r="AC155" s="9"/>
      <c r="AD155" s="9"/>
      <c r="AE155" s="9"/>
    </row>
    <row r="156" spans="2:31" ht="15" x14ac:dyDescent="0.25">
      <c r="B156" s="24">
        <v>43040</v>
      </c>
      <c r="C156" s="22">
        <v>2.82</v>
      </c>
      <c r="D156" s="14" t="s">
        <v>65</v>
      </c>
      <c r="S156" s="9"/>
      <c r="T156" s="9">
        <v>3</v>
      </c>
      <c r="U156" s="9">
        <v>3.1</v>
      </c>
      <c r="V156" s="9">
        <v>3.3</v>
      </c>
      <c r="W156" s="9">
        <v>3.4</v>
      </c>
      <c r="X156" s="9">
        <v>3.5</v>
      </c>
      <c r="Y156" s="9">
        <v>3.6</v>
      </c>
      <c r="Z156" s="9"/>
      <c r="AA156" s="9"/>
      <c r="AB156" s="9"/>
      <c r="AC156" s="9"/>
      <c r="AD156" s="9"/>
      <c r="AE156" s="9"/>
    </row>
    <row r="157" spans="2:31" ht="15" hidden="1" x14ac:dyDescent="0.25">
      <c r="B157" s="24">
        <v>43040</v>
      </c>
      <c r="C157" s="22">
        <v>2.2000000000000002</v>
      </c>
      <c r="D157" s="14" t="s">
        <v>2</v>
      </c>
      <c r="S157" s="9"/>
      <c r="T157" s="9">
        <v>2</v>
      </c>
      <c r="U157" s="9">
        <v>1.9</v>
      </c>
      <c r="V157" s="9">
        <v>2</v>
      </c>
      <c r="W157" s="9">
        <v>2.1</v>
      </c>
      <c r="X157" s="9">
        <v>2.1</v>
      </c>
      <c r="Y157" s="9">
        <v>2.2000000000000002</v>
      </c>
      <c r="Z157" s="9"/>
      <c r="AA157" s="9"/>
      <c r="AB157" s="9"/>
      <c r="AC157" s="9"/>
      <c r="AD157" s="9"/>
      <c r="AE157" s="9"/>
    </row>
    <row r="158" spans="2:31" ht="15" hidden="1" x14ac:dyDescent="0.25">
      <c r="B158" s="24">
        <v>43040</v>
      </c>
      <c r="C158" s="22">
        <v>2</v>
      </c>
      <c r="D158" s="14" t="s">
        <v>46</v>
      </c>
      <c r="S158" s="9"/>
      <c r="T158" s="9">
        <v>2.6</v>
      </c>
      <c r="U158" s="9">
        <v>2</v>
      </c>
      <c r="V158" s="9">
        <v>2</v>
      </c>
      <c r="W158" s="9">
        <v>2.2000000000000002</v>
      </c>
      <c r="X158" s="9">
        <v>2.2999999999999998</v>
      </c>
      <c r="Y158" s="9">
        <v>2.2999999999999998</v>
      </c>
      <c r="Z158" s="9"/>
      <c r="AA158" s="9"/>
      <c r="AB158" s="9"/>
      <c r="AC158" s="9"/>
      <c r="AD158" s="9"/>
      <c r="AE158" s="9"/>
    </row>
    <row r="159" spans="2:31" ht="15" hidden="1" x14ac:dyDescent="0.25">
      <c r="B159" s="24">
        <v>43070</v>
      </c>
      <c r="C159" s="22">
        <v>1.1599999999999999</v>
      </c>
      <c r="D159" s="14" t="s">
        <v>4</v>
      </c>
      <c r="T159" s="9">
        <v>1.2</v>
      </c>
      <c r="U159" s="9">
        <v>1.4</v>
      </c>
      <c r="V159" s="9">
        <v>1.6</v>
      </c>
      <c r="W159" s="9">
        <v>1.8</v>
      </c>
      <c r="X159" s="9">
        <v>2</v>
      </c>
      <c r="Y159" s="9">
        <v>2.2000000000000002</v>
      </c>
      <c r="Z159" s="9"/>
      <c r="AA159" s="9"/>
      <c r="AB159" s="9"/>
      <c r="AC159" s="9"/>
      <c r="AD159" s="9"/>
      <c r="AE159" s="9"/>
    </row>
    <row r="160" spans="2:31" ht="15" x14ac:dyDescent="0.25">
      <c r="B160" s="24">
        <v>43070</v>
      </c>
      <c r="C160" s="22">
        <v>2.82</v>
      </c>
      <c r="D160" s="14" t="s">
        <v>65</v>
      </c>
      <c r="S160" s="9"/>
      <c r="T160" s="9">
        <v>2.9</v>
      </c>
      <c r="U160" s="9">
        <v>3.1</v>
      </c>
      <c r="V160" s="9">
        <v>3.3</v>
      </c>
      <c r="W160" s="9">
        <v>3.4</v>
      </c>
      <c r="X160" s="9">
        <v>3.5</v>
      </c>
      <c r="Y160" s="9">
        <v>3.6</v>
      </c>
      <c r="Z160" s="9"/>
      <c r="AA160" s="9"/>
      <c r="AB160" s="9"/>
      <c r="AC160" s="9"/>
      <c r="AD160" s="9"/>
      <c r="AE160" s="9"/>
    </row>
    <row r="161" spans="2:31" ht="15" hidden="1" x14ac:dyDescent="0.25">
      <c r="B161" s="24">
        <v>43070</v>
      </c>
      <c r="C161" s="22">
        <v>2.2000000000000002</v>
      </c>
      <c r="D161" s="14" t="s">
        <v>2</v>
      </c>
      <c r="S161" s="9"/>
      <c r="T161" s="9">
        <v>2.2000000000000002</v>
      </c>
      <c r="U161" s="9">
        <v>2</v>
      </c>
      <c r="V161" s="9">
        <v>1.9</v>
      </c>
      <c r="W161" s="9">
        <v>2.1</v>
      </c>
      <c r="X161" s="9">
        <v>2.1</v>
      </c>
      <c r="Y161" s="9">
        <v>2.2000000000000002</v>
      </c>
      <c r="Z161" s="9"/>
      <c r="AA161" s="9"/>
      <c r="AB161" s="9"/>
      <c r="AC161" s="9"/>
      <c r="AD161" s="9"/>
      <c r="AE161" s="9"/>
    </row>
    <row r="162" spans="2:31" ht="15" hidden="1" x14ac:dyDescent="0.25">
      <c r="B162" s="24">
        <v>43070</v>
      </c>
      <c r="C162" s="22">
        <v>2</v>
      </c>
      <c r="D162" s="14" t="s">
        <v>46</v>
      </c>
      <c r="S162" s="9"/>
      <c r="T162" s="9">
        <v>3</v>
      </c>
      <c r="U162" s="9">
        <v>2.2000000000000002</v>
      </c>
      <c r="V162" s="9">
        <v>1.9</v>
      </c>
      <c r="W162" s="9">
        <v>2.2000000000000002</v>
      </c>
      <c r="X162" s="9">
        <v>2.2000000000000002</v>
      </c>
      <c r="Y162" s="9">
        <v>2.2999999999999998</v>
      </c>
      <c r="Z162" s="9"/>
      <c r="AA162" s="9"/>
      <c r="AB162" s="9"/>
      <c r="AC162" s="9"/>
      <c r="AD162" s="9"/>
      <c r="AE162" s="9"/>
    </row>
    <row r="163" spans="2:31" hidden="1" x14ac:dyDescent="0.2">
      <c r="B163" s="24">
        <v>43101</v>
      </c>
      <c r="C163" s="23">
        <v>1.1599999999999999</v>
      </c>
      <c r="D163" s="14" t="s">
        <v>4</v>
      </c>
      <c r="S163" s="9"/>
      <c r="U163" s="9">
        <v>1.5</v>
      </c>
      <c r="V163" s="9">
        <v>1.7</v>
      </c>
      <c r="W163" s="9">
        <v>1.9</v>
      </c>
      <c r="X163" s="9">
        <v>2</v>
      </c>
      <c r="Y163" s="9">
        <v>2.2000000000000002</v>
      </c>
      <c r="Z163" s="9">
        <v>2.4</v>
      </c>
      <c r="AA163" s="9"/>
      <c r="AB163" s="9"/>
      <c r="AC163" s="9"/>
      <c r="AD163" s="9"/>
      <c r="AE163" s="9"/>
    </row>
    <row r="164" spans="2:31" x14ac:dyDescent="0.2">
      <c r="B164" s="24">
        <v>43101</v>
      </c>
      <c r="C164" s="23">
        <v>2.81</v>
      </c>
      <c r="D164" s="14" t="s">
        <v>65</v>
      </c>
      <c r="S164" s="9"/>
      <c r="T164" s="9"/>
      <c r="U164" s="9">
        <v>3</v>
      </c>
      <c r="V164" s="9">
        <v>3.1</v>
      </c>
      <c r="W164" s="9">
        <v>3.3</v>
      </c>
      <c r="X164" s="9">
        <v>3.4</v>
      </c>
      <c r="Y164" s="9">
        <v>3.5</v>
      </c>
      <c r="Z164" s="9">
        <v>3.6</v>
      </c>
      <c r="AA164" s="9"/>
      <c r="AB164" s="9"/>
      <c r="AC164" s="9"/>
      <c r="AD164" s="9"/>
      <c r="AE164" s="9"/>
    </row>
    <row r="165" spans="2:31" hidden="1" x14ac:dyDescent="0.2">
      <c r="B165" s="24">
        <v>43101</v>
      </c>
      <c r="C165" s="23">
        <v>2.2000000000000002</v>
      </c>
      <c r="D165" s="14" t="s">
        <v>2</v>
      </c>
      <c r="S165" s="9"/>
      <c r="T165" s="9"/>
      <c r="U165" s="9">
        <v>2</v>
      </c>
      <c r="V165" s="9">
        <v>1.9</v>
      </c>
      <c r="W165" s="9">
        <v>2</v>
      </c>
      <c r="X165" s="9">
        <v>2.1</v>
      </c>
      <c r="Y165" s="9">
        <v>2.2000000000000002</v>
      </c>
      <c r="Z165" s="9">
        <v>2</v>
      </c>
      <c r="AA165" s="9"/>
      <c r="AB165" s="9"/>
      <c r="AC165" s="9"/>
      <c r="AD165" s="9"/>
      <c r="AE165" s="9"/>
    </row>
    <row r="166" spans="2:31" hidden="1" x14ac:dyDescent="0.2">
      <c r="B166" s="24">
        <v>43101</v>
      </c>
      <c r="C166" s="23">
        <v>3.1</v>
      </c>
      <c r="D166" s="14" t="s">
        <v>46</v>
      </c>
      <c r="S166" s="9"/>
      <c r="T166" s="9"/>
      <c r="U166" s="9">
        <v>2.1</v>
      </c>
      <c r="V166" s="9">
        <v>1.9</v>
      </c>
      <c r="W166" s="9">
        <v>2.2000000000000002</v>
      </c>
      <c r="X166" s="9">
        <v>2.2000000000000002</v>
      </c>
      <c r="Y166" s="9">
        <v>2.2999999999999998</v>
      </c>
      <c r="Z166" s="9">
        <v>2.2000000000000002</v>
      </c>
      <c r="AA166" s="9"/>
      <c r="AB166" s="9"/>
      <c r="AC166" s="9"/>
      <c r="AD166" s="9"/>
      <c r="AE166" s="9"/>
    </row>
    <row r="167" spans="2:31" ht="15" hidden="1" x14ac:dyDescent="0.25">
      <c r="B167" s="6">
        <v>43132</v>
      </c>
      <c r="C167" s="22">
        <v>1.2</v>
      </c>
      <c r="D167" s="14" t="s">
        <v>4</v>
      </c>
      <c r="S167" s="9"/>
      <c r="T167" s="9"/>
      <c r="U167" s="9">
        <v>1.5</v>
      </c>
      <c r="V167" s="9">
        <v>1.7</v>
      </c>
      <c r="W167" s="9">
        <v>1.9</v>
      </c>
      <c r="X167" s="9">
        <v>2.1</v>
      </c>
      <c r="Y167" s="9">
        <v>2.2999999999999998</v>
      </c>
      <c r="Z167" s="9">
        <v>2.5</v>
      </c>
      <c r="AA167" s="9"/>
      <c r="AB167" s="9"/>
      <c r="AC167" s="9"/>
      <c r="AD167" s="9"/>
      <c r="AE167" s="9"/>
    </row>
    <row r="168" spans="2:31" ht="15" x14ac:dyDescent="0.25">
      <c r="B168" s="6">
        <v>43132</v>
      </c>
      <c r="C168" s="22">
        <v>2.82</v>
      </c>
      <c r="D168" s="14" t="s">
        <v>65</v>
      </c>
      <c r="S168" s="9"/>
      <c r="T168" s="9"/>
      <c r="U168" s="9">
        <v>3</v>
      </c>
      <c r="V168" s="9">
        <v>3.1</v>
      </c>
      <c r="W168" s="9">
        <v>3.3</v>
      </c>
      <c r="X168" s="9">
        <v>3.4</v>
      </c>
      <c r="Y168" s="9">
        <v>3.5</v>
      </c>
      <c r="Z168" s="9">
        <v>3.6</v>
      </c>
      <c r="AA168" s="9"/>
      <c r="AB168" s="9"/>
      <c r="AC168" s="9"/>
      <c r="AD168" s="9"/>
      <c r="AE168" s="9"/>
    </row>
    <row r="169" spans="2:31" ht="15" hidden="1" x14ac:dyDescent="0.25">
      <c r="B169" s="6">
        <v>43132</v>
      </c>
      <c r="C169" s="22">
        <v>2.4</v>
      </c>
      <c r="D169" s="14" t="s">
        <v>2</v>
      </c>
      <c r="S169" s="9"/>
      <c r="T169" s="9"/>
      <c r="U169" s="9">
        <v>2</v>
      </c>
      <c r="V169" s="9">
        <v>2</v>
      </c>
      <c r="W169" s="9">
        <v>2.1</v>
      </c>
      <c r="X169" s="9">
        <v>2.1</v>
      </c>
      <c r="Y169" s="9">
        <v>2.2000000000000002</v>
      </c>
      <c r="Z169" s="9">
        <v>2.1</v>
      </c>
      <c r="AA169" s="9"/>
      <c r="AB169" s="9"/>
      <c r="AC169" s="9"/>
      <c r="AD169" s="9"/>
      <c r="AE169" s="9"/>
    </row>
    <row r="170" spans="2:31" ht="15" hidden="1" x14ac:dyDescent="0.25">
      <c r="B170" s="6">
        <v>43132</v>
      </c>
      <c r="C170" s="22">
        <v>3.7</v>
      </c>
      <c r="D170" s="14" t="s">
        <v>46</v>
      </c>
      <c r="S170" s="9"/>
      <c r="T170" s="9"/>
      <c r="U170" s="9">
        <v>2.5</v>
      </c>
      <c r="V170" s="9">
        <v>1.9</v>
      </c>
      <c r="W170" s="9">
        <v>2.2000000000000002</v>
      </c>
      <c r="X170" s="9">
        <v>2.2000000000000002</v>
      </c>
      <c r="Y170" s="9">
        <v>2.2999999999999998</v>
      </c>
      <c r="Z170" s="9">
        <v>2.2000000000000002</v>
      </c>
      <c r="AA170" s="9"/>
      <c r="AB170" s="9"/>
      <c r="AC170" s="9"/>
      <c r="AD170" s="9"/>
      <c r="AE170" s="9"/>
    </row>
    <row r="171" spans="2:31" ht="15" hidden="1" x14ac:dyDescent="0.25">
      <c r="B171" s="6">
        <v>43160</v>
      </c>
      <c r="C171" s="22">
        <v>1.2</v>
      </c>
      <c r="D171" s="14" t="s">
        <v>4</v>
      </c>
      <c r="U171" s="9">
        <v>1.5</v>
      </c>
      <c r="V171" s="9">
        <v>1.7</v>
      </c>
      <c r="W171" s="9">
        <v>1.9</v>
      </c>
      <c r="X171" s="9">
        <v>2.2000000000000002</v>
      </c>
      <c r="Y171" s="9">
        <v>2.2999999999999998</v>
      </c>
      <c r="Z171" s="9">
        <v>2.5</v>
      </c>
      <c r="AA171" s="9"/>
      <c r="AB171" s="9"/>
      <c r="AC171" s="9"/>
      <c r="AD171" s="9"/>
      <c r="AE171" s="9"/>
    </row>
    <row r="172" spans="2:31" ht="15" x14ac:dyDescent="0.25">
      <c r="B172" s="6">
        <v>43160</v>
      </c>
      <c r="C172" s="22">
        <v>2.82</v>
      </c>
      <c r="D172" s="14" t="s">
        <v>65</v>
      </c>
      <c r="S172" s="9"/>
      <c r="T172" s="9"/>
      <c r="U172" s="9">
        <v>3.1</v>
      </c>
      <c r="V172" s="9">
        <v>3.2</v>
      </c>
      <c r="W172" s="9">
        <v>3.4</v>
      </c>
      <c r="X172" s="9">
        <v>3.5</v>
      </c>
      <c r="Y172" s="9">
        <v>3.6</v>
      </c>
      <c r="Z172" s="9">
        <v>3.7</v>
      </c>
      <c r="AA172" s="9"/>
      <c r="AB172" s="9"/>
      <c r="AC172" s="9"/>
      <c r="AD172" s="9"/>
      <c r="AE172" s="9"/>
    </row>
    <row r="173" spans="2:31" ht="15" hidden="1" x14ac:dyDescent="0.25">
      <c r="B173" s="6">
        <v>43160</v>
      </c>
      <c r="C173" s="22">
        <v>2.4</v>
      </c>
      <c r="D173" s="14" t="s">
        <v>2</v>
      </c>
      <c r="S173" s="9"/>
      <c r="T173" s="9"/>
      <c r="U173" s="9">
        <v>2.1</v>
      </c>
      <c r="V173" s="9">
        <v>2</v>
      </c>
      <c r="W173" s="9">
        <v>2.2000000000000002</v>
      </c>
      <c r="X173" s="9">
        <v>2.1</v>
      </c>
      <c r="Y173" s="9">
        <v>2.2000000000000002</v>
      </c>
      <c r="Z173" s="9">
        <v>2.2000000000000002</v>
      </c>
      <c r="AA173" s="9"/>
      <c r="AB173" s="9"/>
      <c r="AC173" s="9"/>
      <c r="AD173" s="9"/>
      <c r="AE173" s="9"/>
    </row>
    <row r="174" spans="2:31" ht="15" hidden="1" x14ac:dyDescent="0.25">
      <c r="B174" s="6">
        <v>43160</v>
      </c>
      <c r="C174" s="22">
        <v>3.7</v>
      </c>
      <c r="D174" s="14" t="s">
        <v>46</v>
      </c>
      <c r="S174" s="9"/>
      <c r="T174" s="9"/>
      <c r="U174" s="9">
        <v>3</v>
      </c>
      <c r="V174" s="9">
        <v>2</v>
      </c>
      <c r="W174" s="9">
        <v>2.2999999999999998</v>
      </c>
      <c r="X174" s="9">
        <v>2.1</v>
      </c>
      <c r="Y174" s="9">
        <v>2.2999999999999998</v>
      </c>
      <c r="Z174" s="9">
        <v>2.2999999999999998</v>
      </c>
      <c r="AA174" s="9"/>
      <c r="AB174" s="9"/>
      <c r="AC174" s="9"/>
      <c r="AD174" s="9"/>
      <c r="AE174" s="9"/>
    </row>
    <row r="175" spans="2:31" hidden="1" x14ac:dyDescent="0.2">
      <c r="B175" s="6">
        <v>43191</v>
      </c>
      <c r="C175" s="23">
        <v>1.42</v>
      </c>
      <c r="D175" s="14" t="s">
        <v>4</v>
      </c>
      <c r="S175" s="9"/>
      <c r="T175" s="9"/>
      <c r="U175" s="9"/>
      <c r="V175" s="9">
        <v>1.7</v>
      </c>
      <c r="W175" s="9">
        <v>2</v>
      </c>
      <c r="X175" s="9">
        <v>2.2000000000000002</v>
      </c>
      <c r="Y175" s="9">
        <v>2.4</v>
      </c>
      <c r="Z175" s="9">
        <v>2.6</v>
      </c>
      <c r="AA175" s="9">
        <v>2.7</v>
      </c>
      <c r="AB175" s="9"/>
      <c r="AC175" s="9"/>
      <c r="AD175" s="9"/>
      <c r="AE175" s="9"/>
    </row>
    <row r="176" spans="2:31" x14ac:dyDescent="0.2">
      <c r="B176" s="6">
        <v>43191</v>
      </c>
      <c r="C176" s="23">
        <v>3.03</v>
      </c>
      <c r="D176" s="14" t="s">
        <v>65</v>
      </c>
      <c r="S176" s="9"/>
      <c r="T176" s="9"/>
      <c r="U176" s="9"/>
      <c r="V176" s="9">
        <v>3.2</v>
      </c>
      <c r="W176" s="9">
        <v>3.3</v>
      </c>
      <c r="X176" s="9">
        <v>3.5</v>
      </c>
      <c r="Y176" s="9">
        <v>3.6</v>
      </c>
      <c r="Z176" s="9">
        <v>3.7</v>
      </c>
      <c r="AA176" s="9">
        <v>3.8</v>
      </c>
      <c r="AB176" s="9"/>
      <c r="AC176" s="9"/>
      <c r="AD176" s="9"/>
      <c r="AE176" s="9"/>
    </row>
    <row r="177" spans="2:31" hidden="1" x14ac:dyDescent="0.2">
      <c r="B177" s="6">
        <v>43191</v>
      </c>
      <c r="C177" s="23">
        <v>2.2999999999999998</v>
      </c>
      <c r="D177" s="14" t="s">
        <v>2</v>
      </c>
      <c r="S177" s="9"/>
      <c r="T177" s="9"/>
      <c r="U177" s="9"/>
      <c r="V177" s="9">
        <v>2</v>
      </c>
      <c r="W177" s="9">
        <v>2.2000000000000002</v>
      </c>
      <c r="X177" s="9">
        <v>2.1</v>
      </c>
      <c r="Y177" s="9">
        <v>2.2000000000000002</v>
      </c>
      <c r="Z177" s="9">
        <v>2.1</v>
      </c>
      <c r="AA177" s="9">
        <v>2.2000000000000002</v>
      </c>
      <c r="AB177" s="9"/>
      <c r="AC177" s="9"/>
      <c r="AD177" s="9"/>
      <c r="AE177" s="9"/>
    </row>
    <row r="178" spans="2:31" hidden="1" x14ac:dyDescent="0.2">
      <c r="B178" s="6">
        <v>43191</v>
      </c>
      <c r="C178" s="23">
        <v>3.3</v>
      </c>
      <c r="D178" s="14" t="s">
        <v>46</v>
      </c>
      <c r="S178" s="9"/>
      <c r="T178" s="9"/>
      <c r="U178" s="9"/>
      <c r="V178" s="9">
        <v>1.9</v>
      </c>
      <c r="W178" s="9">
        <v>2.2000000000000002</v>
      </c>
      <c r="X178" s="9">
        <v>2.1</v>
      </c>
      <c r="Y178" s="9">
        <v>2.2000000000000002</v>
      </c>
      <c r="Z178" s="9">
        <v>2.2000000000000002</v>
      </c>
      <c r="AA178" s="9">
        <v>2.2999999999999998</v>
      </c>
      <c r="AB178" s="9"/>
      <c r="AC178" s="9"/>
      <c r="AD178" s="9"/>
      <c r="AE178" s="9"/>
    </row>
    <row r="179" spans="2:31" ht="15" hidden="1" x14ac:dyDescent="0.25">
      <c r="B179" s="6">
        <v>43221</v>
      </c>
      <c r="C179" s="22">
        <v>1.44</v>
      </c>
      <c r="D179" s="14" t="s">
        <v>4</v>
      </c>
      <c r="S179" s="9"/>
      <c r="T179" s="9"/>
      <c r="U179" s="9"/>
      <c r="V179" s="9">
        <v>1.7</v>
      </c>
      <c r="W179" s="9">
        <v>2</v>
      </c>
      <c r="X179" s="9">
        <v>2.2000000000000002</v>
      </c>
      <c r="Y179" s="9">
        <v>2.4</v>
      </c>
      <c r="Z179" s="9">
        <v>2.6</v>
      </c>
      <c r="AA179" s="9">
        <v>2.8</v>
      </c>
      <c r="AB179" s="9"/>
      <c r="AC179" s="9"/>
      <c r="AD179" s="9"/>
      <c r="AE179" s="9"/>
    </row>
    <row r="180" spans="2:31" ht="15" x14ac:dyDescent="0.25">
      <c r="B180" s="6">
        <v>43221</v>
      </c>
      <c r="C180" s="22">
        <v>3.02</v>
      </c>
      <c r="D180" s="14" t="s">
        <v>65</v>
      </c>
      <c r="S180" s="9"/>
      <c r="T180" s="9"/>
      <c r="U180" s="9"/>
      <c r="V180" s="9">
        <v>3.2</v>
      </c>
      <c r="W180" s="9">
        <v>3.3</v>
      </c>
      <c r="X180" s="9">
        <v>3.5</v>
      </c>
      <c r="Y180" s="9">
        <v>3.6</v>
      </c>
      <c r="Z180" s="9">
        <v>3.7</v>
      </c>
      <c r="AA180" s="9">
        <v>3.8</v>
      </c>
      <c r="AB180" s="9"/>
      <c r="AC180" s="9"/>
      <c r="AD180" s="9"/>
      <c r="AE180" s="9"/>
    </row>
    <row r="181" spans="2:31" ht="15" hidden="1" x14ac:dyDescent="0.25">
      <c r="B181" s="6">
        <v>43221</v>
      </c>
      <c r="C181" s="22">
        <v>2</v>
      </c>
      <c r="D181" s="14" t="s">
        <v>2</v>
      </c>
      <c r="S181" s="9"/>
      <c r="T181" s="9"/>
      <c r="U181" s="9"/>
      <c r="V181" s="9">
        <v>2</v>
      </c>
      <c r="W181" s="9">
        <v>2.2000000000000002</v>
      </c>
      <c r="X181" s="9">
        <v>2.1</v>
      </c>
      <c r="Y181" s="9">
        <v>2.2000000000000002</v>
      </c>
      <c r="Z181" s="9">
        <v>2.2000000000000002</v>
      </c>
      <c r="AA181" s="9">
        <v>2.2999999999999998</v>
      </c>
      <c r="AB181" s="9"/>
      <c r="AC181" s="9"/>
      <c r="AD181" s="9"/>
      <c r="AE181" s="9"/>
    </row>
    <row r="182" spans="2:31" ht="15" hidden="1" x14ac:dyDescent="0.25">
      <c r="B182" s="6">
        <v>43221</v>
      </c>
      <c r="C182" s="22">
        <v>3.5</v>
      </c>
      <c r="D182" s="14" t="s">
        <v>46</v>
      </c>
      <c r="S182" s="9"/>
      <c r="T182" s="9"/>
      <c r="U182" s="9"/>
      <c r="V182" s="9">
        <v>1.9</v>
      </c>
      <c r="W182" s="9">
        <v>2.2999999999999998</v>
      </c>
      <c r="X182" s="9">
        <v>2.1</v>
      </c>
      <c r="Y182" s="9">
        <v>2.2000000000000002</v>
      </c>
      <c r="Z182" s="9">
        <v>2.2000000000000002</v>
      </c>
      <c r="AA182" s="9">
        <v>2.2999999999999998</v>
      </c>
      <c r="AB182" s="9"/>
      <c r="AC182" s="9"/>
      <c r="AD182" s="9"/>
      <c r="AE182" s="9"/>
    </row>
    <row r="183" spans="2:31" x14ac:dyDescent="0.2"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</row>
    <row r="184" spans="2:31" x14ac:dyDescent="0.2"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</row>
    <row r="185" spans="2:31" x14ac:dyDescent="0.2"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</row>
    <row r="186" spans="2:31" x14ac:dyDescent="0.2"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spans="2:31" x14ac:dyDescent="0.2"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</row>
    <row r="188" spans="2:31" x14ac:dyDescent="0.2"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</row>
    <row r="189" spans="2:31" x14ac:dyDescent="0.2"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  <row r="190" spans="2:31" x14ac:dyDescent="0.2"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spans="2:31" x14ac:dyDescent="0.2"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spans="2:31" x14ac:dyDescent="0.2"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</row>
    <row r="193" spans="19:31" x14ac:dyDescent="0.2"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</row>
    <row r="194" spans="19:31" x14ac:dyDescent="0.2"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</row>
    <row r="195" spans="19:31" x14ac:dyDescent="0.2"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</row>
    <row r="196" spans="19:31" x14ac:dyDescent="0.2"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</row>
    <row r="197" spans="19:31" x14ac:dyDescent="0.2"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</row>
    <row r="198" spans="19:31" x14ac:dyDescent="0.2"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</row>
    <row r="199" spans="19:31" x14ac:dyDescent="0.2"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</row>
    <row r="200" spans="19:31" x14ac:dyDescent="0.2"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</row>
    <row r="201" spans="19:31" x14ac:dyDescent="0.2"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</row>
    <row r="202" spans="19:31" x14ac:dyDescent="0.2"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</row>
    <row r="203" spans="19:31" x14ac:dyDescent="0.2"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</row>
    <row r="204" spans="19:31" x14ac:dyDescent="0.2"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</row>
    <row r="205" spans="19:31" x14ac:dyDescent="0.2"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</row>
    <row r="206" spans="19:31" x14ac:dyDescent="0.2"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</row>
    <row r="207" spans="19:31" x14ac:dyDescent="0.2"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</row>
    <row r="208" spans="19:31" x14ac:dyDescent="0.2"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</row>
    <row r="209" spans="19:31" x14ac:dyDescent="0.2"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</row>
    <row r="210" spans="19:31" x14ac:dyDescent="0.2"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</row>
    <row r="211" spans="19:31" x14ac:dyDescent="0.2"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</row>
    <row r="212" spans="19:31" x14ac:dyDescent="0.2"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</row>
    <row r="213" spans="19:31" x14ac:dyDescent="0.2"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</row>
    <row r="214" spans="19:31" x14ac:dyDescent="0.2"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</row>
    <row r="215" spans="19:31" x14ac:dyDescent="0.2"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</row>
    <row r="216" spans="19:31" x14ac:dyDescent="0.2"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</row>
    <row r="217" spans="19:31" x14ac:dyDescent="0.2"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</row>
    <row r="218" spans="19:31" x14ac:dyDescent="0.2"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</row>
    <row r="219" spans="19:31" x14ac:dyDescent="0.2"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</row>
    <row r="220" spans="19:31" x14ac:dyDescent="0.2"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</row>
    <row r="221" spans="19:31" x14ac:dyDescent="0.2"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</row>
    <row r="222" spans="19:31" x14ac:dyDescent="0.2"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</row>
  </sheetData>
  <autoFilter ref="B5:Z182" xr:uid="{00000000-0009-0000-0000-000003000000}">
    <filterColumn colId="2">
      <filters>
        <filter val="30 yr. treasury bond"/>
      </filters>
    </filterColumn>
  </autoFilter>
  <mergeCells count="1">
    <mergeCell ref="B2:U2"/>
  </mergeCells>
  <pageMargins left="0.32" right="0.43" top="0.59" bottom="0.55000000000000004" header="0.3" footer="0.3"/>
  <pageSetup fitToWidth="2" fitToHeight="2" orientation="landscape" r:id="rId1"/>
  <headerFooter>
    <oddHeader>&amp;R&amp;P/&amp;N</oddHeader>
    <oddFooter>&amp;L* &amp;"Arial,Bold"Actuals in Bold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Table BCFF</vt:lpstr>
      <vt:lpstr>Table BCFF 30yr</vt:lpstr>
      <vt:lpstr>Table Long-Range Estimates </vt:lpstr>
      <vt:lpstr>Table Consensus Forecasts</vt:lpstr>
      <vt:lpstr>'Table BCFF'!Print_Area</vt:lpstr>
      <vt:lpstr>'Table BCFF 30yr'!Print_Area</vt:lpstr>
      <vt:lpstr>'Table Consensus Forecasts'!Print_Area</vt:lpstr>
      <vt:lpstr>'Table Consensus Forecasts'!Print_Titles</vt:lpstr>
    </vt:vector>
  </TitlesOfParts>
  <Company>BAI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Matthew</dc:creator>
  <cp:lastModifiedBy>Agnew, Caleb</cp:lastModifiedBy>
  <dcterms:created xsi:type="dcterms:W3CDTF">2023-05-04T15:57:28Z</dcterms:created>
  <dcterms:modified xsi:type="dcterms:W3CDTF">2025-08-29T14:49:37Z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{CA3D691E-C33D-434E-BD00-5D8C225E2046}</vt:lpwstr>
  </property>
</Properties>
</file>