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ger\Dropbox\FSC directories\Louisville rates\Direct Testimony\RDC workpapers\"/>
    </mc:Choice>
  </mc:AlternateContent>
  <xr:revisionPtr revIDLastSave="0" documentId="13_ncr:1_{E616EE10-AA9C-472C-8252-B66C04D0BEF3}" xr6:coauthVersionLast="47" xr6:coauthVersionMax="47" xr10:uidLastSave="{00000000-0000-0000-0000-000000000000}"/>
  <bookViews>
    <workbookView xWindow="-120" yWindow="-120" windowWidth="29040" windowHeight="15720" xr2:uid="{8B31198D-26C3-432E-AED5-873DECF4ABFF}"/>
  </bookViews>
  <sheets>
    <sheet name="Electric--LGE" sheetId="2" r:id="rId1"/>
    <sheet name="Electric--KU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2" l="1"/>
  <c r="Q16" i="2"/>
  <c r="Q15" i="2"/>
  <c r="Q14" i="2"/>
  <c r="Q12" i="2"/>
  <c r="J12" i="2"/>
  <c r="J13" i="2" s="1"/>
  <c r="J14" i="2" s="1"/>
  <c r="J15" i="2" s="1"/>
  <c r="J16" i="2" s="1"/>
  <c r="J17" i="2" s="1"/>
  <c r="N19" i="2"/>
  <c r="M19" i="2"/>
  <c r="L17" i="2"/>
  <c r="K17" i="2"/>
  <c r="F17" i="2"/>
  <c r="E17" i="2"/>
  <c r="L16" i="2"/>
  <c r="K16" i="2"/>
  <c r="P16" i="2" s="1"/>
  <c r="F16" i="2"/>
  <c r="E16" i="2"/>
  <c r="L15" i="2"/>
  <c r="K15" i="2"/>
  <c r="F15" i="2"/>
  <c r="E15" i="2"/>
  <c r="L14" i="2"/>
  <c r="K14" i="2"/>
  <c r="F14" i="2"/>
  <c r="E14" i="2"/>
  <c r="L13" i="2"/>
  <c r="K13" i="2"/>
  <c r="F13" i="2"/>
  <c r="E13" i="2"/>
  <c r="L12" i="2"/>
  <c r="K12" i="2"/>
  <c r="F12" i="2"/>
  <c r="E12" i="2"/>
  <c r="L11" i="2"/>
  <c r="K11" i="2"/>
  <c r="F11" i="2"/>
  <c r="E11" i="2"/>
  <c r="Q16" i="1"/>
  <c r="Q15" i="1"/>
  <c r="Q14" i="1"/>
  <c r="Q12" i="1"/>
  <c r="M19" i="1"/>
  <c r="L19" i="1"/>
  <c r="K17" i="1"/>
  <c r="J17" i="1"/>
  <c r="J19" i="1" s="1"/>
  <c r="K16" i="1"/>
  <c r="J16" i="1"/>
  <c r="K15" i="1"/>
  <c r="J15" i="1"/>
  <c r="K14" i="1"/>
  <c r="J14" i="1"/>
  <c r="K13" i="1"/>
  <c r="J13" i="1"/>
  <c r="K12" i="1"/>
  <c r="J12" i="1"/>
  <c r="K11" i="1"/>
  <c r="J11" i="1"/>
  <c r="F17" i="1"/>
  <c r="F16" i="1"/>
  <c r="F15" i="1"/>
  <c r="F14" i="1"/>
  <c r="F13" i="1"/>
  <c r="F12" i="1"/>
  <c r="F11" i="1"/>
  <c r="E17" i="1"/>
  <c r="E16" i="1"/>
  <c r="E15" i="1"/>
  <c r="E14" i="1"/>
  <c r="E13" i="1"/>
  <c r="E12" i="1"/>
  <c r="E11" i="1"/>
  <c r="N17" i="1"/>
  <c r="O12" i="1" l="1"/>
  <c r="O15" i="1"/>
  <c r="O13" i="1"/>
  <c r="O14" i="1"/>
  <c r="O16" i="1"/>
  <c r="N11" i="1"/>
  <c r="N12" i="1"/>
  <c r="N13" i="1"/>
  <c r="N14" i="1"/>
  <c r="N15" i="1"/>
  <c r="N16" i="1"/>
  <c r="E19" i="2"/>
  <c r="P14" i="2"/>
  <c r="P15" i="2"/>
  <c r="P12" i="2"/>
  <c r="P13" i="2"/>
  <c r="O12" i="2"/>
  <c r="O11" i="2"/>
  <c r="K19" i="2"/>
  <c r="E19" i="1"/>
  <c r="O13" i="2" l="1"/>
  <c r="O14" i="2" l="1"/>
  <c r="O15" i="2" l="1"/>
  <c r="O17" i="2" l="1"/>
  <c r="O16" i="2"/>
</calcChain>
</file>

<file path=xl/sharedStrings.xml><?xml version="1.0" encoding="utf-8"?>
<sst xmlns="http://schemas.openxmlformats.org/spreadsheetml/2006/main" count="35" uniqueCount="11">
  <si>
    <t>Revenue</t>
  </si>
  <si>
    <t xml:space="preserve">Customers </t>
  </si>
  <si>
    <t>Avg Rev</t>
  </si>
  <si>
    <t>Avg Bill</t>
  </si>
  <si>
    <t>KU</t>
  </si>
  <si>
    <t>LGE</t>
  </si>
  <si>
    <t>KWH</t>
  </si>
  <si>
    <t>2018-2024</t>
  </si>
  <si>
    <t>KY-Q1</t>
  </si>
  <si>
    <t>JEFF-Q1</t>
  </si>
  <si>
    <t>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</si>
</sst>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"/>
    <numFmt numFmtId="165" formatCode="&quot;$&quot;#,##0.00"/>
    <numFmt numFmtId="166" formatCode="&quot;$&quot;#,##0.0000"/>
    <numFmt numFmtId="167" formatCode="0.000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3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0" fontId="0" fillId="0" borderId="0" xfId="1" applyNumberFormat="1" applyFont="1"/>
    <xf numFmtId="2" fontId="0" fillId="0" borderId="0" xfId="0" applyNumberFormat="1"/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'Electric--LGE'!$O$11:$O$16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'Electric--LGE'!$P$11:$P$16</c:f>
              <c:numCache>
                <c:formatCode>0.00</c:formatCode>
                <c:ptCount val="6"/>
                <c:pt idx="0">
                  <c:v>100</c:v>
                </c:pt>
                <c:pt idx="1">
                  <c:v>105.50066924957233</c:v>
                </c:pt>
                <c:pt idx="2">
                  <c:v>109.36634612936354</c:v>
                </c:pt>
                <c:pt idx="3">
                  <c:v>110.67601442759359</c:v>
                </c:pt>
                <c:pt idx="4">
                  <c:v>119.57986748195324</c:v>
                </c:pt>
                <c:pt idx="5">
                  <c:v>120.10631012420166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'Electric--LGE'!#REF!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6C4-4333-ACBB-F649EC77314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'Electric--LGE'!$O$11:$O$16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'Electric--LGE'!$Q$11:$Q$16</c:f>
              <c:numCache>
                <c:formatCode>0.00</c:formatCode>
                <c:ptCount val="6"/>
                <c:pt idx="0">
                  <c:v>100</c:v>
                </c:pt>
                <c:pt idx="1">
                  <c:v>109.92298338062425</c:v>
                </c:pt>
                <c:pt idx="3">
                  <c:v>114.22780705310093</c:v>
                </c:pt>
                <c:pt idx="4">
                  <c:v>106.59910822861775</c:v>
                </c:pt>
                <c:pt idx="5">
                  <c:v>109.44466963923793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'Electric--LGE'!#REF!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6C4-4333-ACBB-F649EC7731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75660944"/>
        <c:axId val="1675661424"/>
      </c:lineChart>
      <c:catAx>
        <c:axId val="1675660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661424"/>
        <c:crosses val="autoZero"/>
        <c:auto val="1"/>
        <c:lblAlgn val="ctr"/>
        <c:lblOffset val="100"/>
        <c:noMultiLvlLbl val="0"/>
      </c:catAx>
      <c:valAx>
        <c:axId val="1675661424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5660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'Electric--KU'!$O$10</c:f>
              <c:strCache>
                <c:ptCount val="1"/>
                <c:pt idx="0">
                  <c:v>KU</c:v>
                </c:pt>
              </c:strCache>
            </c:strRef>
          </c:tx>
          <c:spPr>
            <a:ln w="38100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'Electric--KU'!$N$11:$N$16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'Electric--KU'!$O$11:$O$16</c:f>
              <c:numCache>
                <c:formatCode>0.00</c:formatCode>
                <c:ptCount val="6"/>
                <c:pt idx="0" formatCode="General">
                  <c:v>100</c:v>
                </c:pt>
                <c:pt idx="1">
                  <c:v>105.27852444762796</c:v>
                </c:pt>
                <c:pt idx="2">
                  <c:v>109.30136062419172</c:v>
                </c:pt>
                <c:pt idx="3">
                  <c:v>114.14543704646402</c:v>
                </c:pt>
                <c:pt idx="4">
                  <c:v>125.69594166875579</c:v>
                </c:pt>
                <c:pt idx="5">
                  <c:v>123.53249200484113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C-4155-9C8A-CF679C472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318208"/>
        <c:axId val="1300320608"/>
      </c:lineChart>
      <c:lineChart>
        <c:grouping val="standard"/>
        <c:varyColors val="0"/>
        <c:ser>
          <c:idx val="2"/>
          <c:order val="1"/>
          <c:tx>
            <c:strRef>
              <c:f>'Electric--KU'!$Q$10</c:f>
              <c:strCache>
                <c:ptCount val="1"/>
                <c:pt idx="0">
                  <c:v>KY-Q1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'Electric--KU'!$N$11:$N$16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'Electric--KU'!$Q$11:$Q$16</c:f>
              <c:numCache>
                <c:formatCode>0.00</c:formatCode>
                <c:ptCount val="6"/>
                <c:pt idx="0" formatCode="General">
                  <c:v>100</c:v>
                </c:pt>
                <c:pt idx="1">
                  <c:v>104.64923586816424</c:v>
                </c:pt>
                <c:pt idx="3">
                  <c:v>104.54796538390721</c:v>
                </c:pt>
                <c:pt idx="4">
                  <c:v>109.94292027250967</c:v>
                </c:pt>
                <c:pt idx="5">
                  <c:v>113.44135518320751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AC-4155-9C8A-CF679C472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0359488"/>
        <c:axId val="1300347968"/>
      </c:lineChart>
      <c:catAx>
        <c:axId val="130031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0320608"/>
        <c:crosses val="autoZero"/>
        <c:auto val="1"/>
        <c:lblAlgn val="ctr"/>
        <c:lblOffset val="100"/>
        <c:noMultiLvlLbl val="0"/>
      </c:catAx>
      <c:valAx>
        <c:axId val="1300320608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0318208"/>
        <c:crosses val="autoZero"/>
        <c:crossBetween val="between"/>
      </c:valAx>
      <c:valAx>
        <c:axId val="1300347968"/>
        <c:scaling>
          <c:orientation val="minMax"/>
          <c:max val="130"/>
          <c:min val="95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0359488"/>
        <c:crosses val="max"/>
        <c:crossBetween val="between"/>
      </c:valAx>
      <c:catAx>
        <c:axId val="13003594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003479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499110</xdr:colOff>
      <xdr:row>17</xdr:row>
      <xdr:rowOff>114300</xdr:rowOff>
    </xdr:from>
    <xdr:to>
      <xdr:col>14</xdr:col>
      <xdr:colOff>80010</xdr:colOff>
      <xdr:row>32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D3B3947-C01E-FDA3-5BCA-7E9DA9545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10</xdr:row>
      <xdr:rowOff>0</xdr:rowOff>
    </xdr:from>
    <xdr:to>
      <xdr:col>26</xdr:col>
      <xdr:colOff>123825</xdr:colOff>
      <xdr:row>23</xdr:row>
      <xdr:rowOff>166687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56251E8-3AE2-2FEF-E974-143EEECE46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27034-1D43-4A17-863C-BFF4C37DB00A}">
  <dimension ref="A9:Q19"/>
  <sheetViews>
    <sheetView tabSelected="1" topLeftCell="A3" workbookViewId="0">
      <selection activeCell="J11" sqref="J11"/>
    </sheetView>
  </sheetViews>
  <sheetFormatPr defaultRowHeight="15" x14ac:dyDescent="0.25"/>
  <cols>
    <col min="2" max="2" width="12.140625" bestFit="1" customWidth="1"/>
    <col min="3" max="4" width="12.7109375" bestFit="1" customWidth="1"/>
    <col min="5" max="5" width="13.28515625" bestFit="1" customWidth="1"/>
    <col min="7" max="7" width="12.140625" bestFit="1" customWidth="1"/>
    <col min="8" max="8" width="12.7109375" bestFit="1" customWidth="1"/>
  </cols>
  <sheetData>
    <row r="9" spans="1:17" x14ac:dyDescent="0.25">
      <c r="B9" s="8" t="s">
        <v>4</v>
      </c>
      <c r="C9" s="8"/>
      <c r="D9" s="8"/>
      <c r="E9" s="8"/>
      <c r="F9" s="8"/>
      <c r="G9" s="8" t="s">
        <v>5</v>
      </c>
      <c r="H9" s="8"/>
      <c r="I9" s="8"/>
      <c r="J9" s="8"/>
      <c r="K9" s="8"/>
      <c r="L9" s="8"/>
    </row>
    <row r="10" spans="1:17" x14ac:dyDescent="0.25">
      <c r="B10" t="s">
        <v>0</v>
      </c>
      <c r="C10" t="s">
        <v>6</v>
      </c>
      <c r="D10" t="s">
        <v>1</v>
      </c>
      <c r="E10" t="s">
        <v>2</v>
      </c>
      <c r="F10" t="s">
        <v>3</v>
      </c>
      <c r="G10" t="s">
        <v>0</v>
      </c>
      <c r="H10" t="s">
        <v>6</v>
      </c>
      <c r="I10" t="s">
        <v>1</v>
      </c>
      <c r="J10" t="s">
        <v>10</v>
      </c>
      <c r="K10" t="s">
        <v>2</v>
      </c>
      <c r="L10" t="s">
        <v>3</v>
      </c>
      <c r="M10" t="s">
        <v>8</v>
      </c>
      <c r="N10" t="s">
        <v>9</v>
      </c>
    </row>
    <row r="11" spans="1:17" x14ac:dyDescent="0.25">
      <c r="A11">
        <v>2018</v>
      </c>
      <c r="B11" s="1">
        <v>612922778</v>
      </c>
      <c r="C11" s="2">
        <v>6319952346</v>
      </c>
      <c r="D11" s="2">
        <v>431614</v>
      </c>
      <c r="E11" s="4">
        <f t="shared" ref="E11:E17" si="0">B11/C11</f>
        <v>9.6982183479267639E-2</v>
      </c>
      <c r="F11" s="3">
        <f t="shared" ref="F11:F17" si="1">B11/D11</f>
        <v>1420.071587112559</v>
      </c>
      <c r="G11" s="1">
        <v>451172021</v>
      </c>
      <c r="H11" s="2">
        <v>4370390818</v>
      </c>
      <c r="I11" s="2">
        <v>362112</v>
      </c>
      <c r="J11">
        <f>A11</f>
        <v>2018</v>
      </c>
      <c r="K11" s="4">
        <f t="shared" ref="K11:K17" si="2">G11/H11</f>
        <v>0.10323379299210307</v>
      </c>
      <c r="L11" s="3">
        <f t="shared" ref="L11:L17" si="3">G11/I11</f>
        <v>1245.9460636488159</v>
      </c>
      <c r="M11" s="1">
        <v>10862</v>
      </c>
      <c r="N11" s="1">
        <v>12335</v>
      </c>
      <c r="O11">
        <f>A11</f>
        <v>2018</v>
      </c>
      <c r="P11" s="7">
        <v>100</v>
      </c>
      <c r="Q11" s="7">
        <v>100</v>
      </c>
    </row>
    <row r="12" spans="1:17" x14ac:dyDescent="0.25">
      <c r="A12">
        <v>2019</v>
      </c>
      <c r="B12" s="1">
        <v>620788798</v>
      </c>
      <c r="C12" s="2">
        <v>6080119632</v>
      </c>
      <c r="D12" s="2">
        <v>434372</v>
      </c>
      <c r="E12" s="4">
        <f t="shared" si="0"/>
        <v>0.10210141174406419</v>
      </c>
      <c r="F12" s="3">
        <f t="shared" si="1"/>
        <v>1429.1639378228799</v>
      </c>
      <c r="G12" s="1">
        <v>460595502</v>
      </c>
      <c r="H12" s="2">
        <v>4229047796</v>
      </c>
      <c r="I12" s="2">
        <v>365910</v>
      </c>
      <c r="J12">
        <f t="shared" ref="J12:J17" si="4">J11+1</f>
        <v>2019</v>
      </c>
      <c r="K12" s="4">
        <f t="shared" si="2"/>
        <v>0.10891234249838684</v>
      </c>
      <c r="L12" s="3">
        <f t="shared" si="3"/>
        <v>1258.7671886529474</v>
      </c>
      <c r="M12" s="1">
        <v>11367</v>
      </c>
      <c r="N12" s="1">
        <v>13559</v>
      </c>
      <c r="O12">
        <f t="shared" ref="O12:O17" si="5">A12</f>
        <v>2019</v>
      </c>
      <c r="P12" s="7">
        <f>100*(K12/$K$11)</f>
        <v>105.50066924957233</v>
      </c>
      <c r="Q12" s="7">
        <f>100*(N12/$N$11)</f>
        <v>109.92298338062425</v>
      </c>
    </row>
    <row r="13" spans="1:17" x14ac:dyDescent="0.25">
      <c r="A13">
        <v>2020</v>
      </c>
      <c r="B13" s="1">
        <v>632660966</v>
      </c>
      <c r="C13" s="2">
        <v>5968339429</v>
      </c>
      <c r="D13" s="2">
        <v>438537</v>
      </c>
      <c r="E13" s="4">
        <f t="shared" si="0"/>
        <v>0.1060028461058896</v>
      </c>
      <c r="F13" s="3">
        <f t="shared" si="1"/>
        <v>1442.6626852466268</v>
      </c>
      <c r="G13" s="1">
        <v>465439679</v>
      </c>
      <c r="H13" s="2">
        <v>4122472974</v>
      </c>
      <c r="I13" s="2">
        <v>371300</v>
      </c>
      <c r="J13">
        <f t="shared" si="4"/>
        <v>2020</v>
      </c>
      <c r="K13" s="4">
        <f t="shared" si="2"/>
        <v>0.11290302736621409</v>
      </c>
      <c r="L13" s="3">
        <f t="shared" si="3"/>
        <v>1253.540746027471</v>
      </c>
      <c r="M13" s="1"/>
      <c r="N13" s="1"/>
      <c r="O13">
        <f t="shared" si="5"/>
        <v>2020</v>
      </c>
      <c r="P13" s="7">
        <f t="shared" ref="P13:P16" si="6">100*(K13/$K$11)</f>
        <v>109.36634612936354</v>
      </c>
      <c r="Q13" s="7"/>
    </row>
    <row r="14" spans="1:17" x14ac:dyDescent="0.25">
      <c r="A14">
        <v>2021</v>
      </c>
      <c r="B14" s="1">
        <v>662393290</v>
      </c>
      <c r="C14" s="2">
        <v>5983639376</v>
      </c>
      <c r="D14" s="2">
        <v>441873</v>
      </c>
      <c r="E14" s="4">
        <f t="shared" si="0"/>
        <v>0.11070073718961368</v>
      </c>
      <c r="F14" s="3">
        <f t="shared" si="1"/>
        <v>1499.0580777734779</v>
      </c>
      <c r="G14" s="1">
        <v>479087634</v>
      </c>
      <c r="H14" s="2">
        <v>4193141957</v>
      </c>
      <c r="I14" s="2">
        <v>375455</v>
      </c>
      <c r="J14">
        <f t="shared" si="4"/>
        <v>2021</v>
      </c>
      <c r="K14" s="4">
        <f t="shared" si="2"/>
        <v>0.11425504762609209</v>
      </c>
      <c r="L14" s="3">
        <f t="shared" si="3"/>
        <v>1276.0187878707168</v>
      </c>
      <c r="M14" s="1">
        <v>11356</v>
      </c>
      <c r="N14" s="1">
        <v>14090</v>
      </c>
      <c r="O14">
        <f t="shared" si="5"/>
        <v>2021</v>
      </c>
      <c r="P14" s="7">
        <f t="shared" si="6"/>
        <v>110.67601442759359</v>
      </c>
      <c r="Q14" s="7">
        <f>100*(N14/$N$11)</f>
        <v>114.22780705310093</v>
      </c>
    </row>
    <row r="15" spans="1:17" x14ac:dyDescent="0.25">
      <c r="A15">
        <v>2022</v>
      </c>
      <c r="B15" s="1">
        <v>752019440</v>
      </c>
      <c r="C15" s="2">
        <v>6169015392</v>
      </c>
      <c r="D15" s="2">
        <v>443576</v>
      </c>
      <c r="E15" s="4">
        <f t="shared" si="0"/>
        <v>0.12190266877518596</v>
      </c>
      <c r="F15" s="3">
        <f t="shared" si="1"/>
        <v>1695.3564665356105</v>
      </c>
      <c r="G15" s="1">
        <v>522265454</v>
      </c>
      <c r="H15" s="2">
        <v>4230691399</v>
      </c>
      <c r="I15" s="2">
        <v>378001</v>
      </c>
      <c r="J15">
        <f t="shared" si="4"/>
        <v>2022</v>
      </c>
      <c r="K15" s="4">
        <f t="shared" si="2"/>
        <v>0.12344683285655078</v>
      </c>
      <c r="L15" s="3">
        <f t="shared" si="3"/>
        <v>1381.6509850503041</v>
      </c>
      <c r="M15" s="1">
        <v>11942</v>
      </c>
      <c r="N15" s="1">
        <v>13149</v>
      </c>
      <c r="O15">
        <f t="shared" si="5"/>
        <v>2022</v>
      </c>
      <c r="P15" s="7">
        <f t="shared" si="6"/>
        <v>119.57986748195324</v>
      </c>
      <c r="Q15" s="7">
        <f>100*(N15/$N$11)</f>
        <v>106.59910822861775</v>
      </c>
    </row>
    <row r="16" spans="1:17" x14ac:dyDescent="0.25">
      <c r="A16">
        <v>2023</v>
      </c>
      <c r="B16" s="1">
        <v>664403162</v>
      </c>
      <c r="C16" s="2">
        <v>5545727559</v>
      </c>
      <c r="D16" s="2">
        <v>446660</v>
      </c>
      <c r="E16" s="4">
        <f t="shared" si="0"/>
        <v>0.11980450805264665</v>
      </c>
      <c r="F16" s="3">
        <f t="shared" si="1"/>
        <v>1487.4919670442841</v>
      </c>
      <c r="G16" s="1">
        <v>486428029</v>
      </c>
      <c r="H16" s="2">
        <v>3923113588</v>
      </c>
      <c r="I16" s="2">
        <v>381561</v>
      </c>
      <c r="J16">
        <f t="shared" si="4"/>
        <v>2023</v>
      </c>
      <c r="K16" s="4">
        <f t="shared" si="2"/>
        <v>0.12399029956407166</v>
      </c>
      <c r="L16" s="3">
        <f t="shared" si="3"/>
        <v>1274.8368648787482</v>
      </c>
      <c r="M16" s="1">
        <v>12322</v>
      </c>
      <c r="N16" s="1">
        <v>13500</v>
      </c>
      <c r="O16">
        <f t="shared" si="5"/>
        <v>2023</v>
      </c>
      <c r="P16" s="7">
        <f t="shared" si="6"/>
        <v>120.10631012420166</v>
      </c>
      <c r="Q16" s="7">
        <f>100*(N16/$N$11)</f>
        <v>109.44466963923793</v>
      </c>
    </row>
    <row r="17" spans="1:17" x14ac:dyDescent="0.25">
      <c r="A17">
        <v>2024</v>
      </c>
      <c r="B17" s="1">
        <v>702923837</v>
      </c>
      <c r="C17" s="2">
        <v>5933105333</v>
      </c>
      <c r="D17" s="2">
        <v>450673</v>
      </c>
      <c r="E17" s="4">
        <f t="shared" si="0"/>
        <v>0.11847486224293534</v>
      </c>
      <c r="F17" s="3">
        <f t="shared" si="1"/>
        <v>1559.7203227173582</v>
      </c>
      <c r="G17" s="1">
        <v>516693106</v>
      </c>
      <c r="H17" s="2">
        <v>4206876431</v>
      </c>
      <c r="I17" s="2">
        <v>384902</v>
      </c>
      <c r="J17">
        <f t="shared" si="4"/>
        <v>2024</v>
      </c>
      <c r="K17" s="4">
        <f t="shared" si="2"/>
        <v>0.12282107983789267</v>
      </c>
      <c r="L17" s="3">
        <f t="shared" si="3"/>
        <v>1342.4017178398658</v>
      </c>
      <c r="O17">
        <f t="shared" si="5"/>
        <v>2024</v>
      </c>
      <c r="P17" s="5"/>
      <c r="Q17" s="5"/>
    </row>
    <row r="18" spans="1:17" x14ac:dyDescent="0.25">
      <c r="P18" s="5"/>
      <c r="Q18" s="5"/>
    </row>
    <row r="19" spans="1:17" x14ac:dyDescent="0.25">
      <c r="D19" t="s">
        <v>7</v>
      </c>
      <c r="E19" s="6">
        <f>(E17-E11)/E11</f>
        <v>0.22161471305976829</v>
      </c>
      <c r="K19" s="6">
        <f>(K17-K11)/K11</f>
        <v>0.18973716142821509</v>
      </c>
      <c r="M19" s="6">
        <f>(M16-M11)/M11</f>
        <v>0.13441355183207512</v>
      </c>
      <c r="N19" s="6">
        <f>(N16-N11)/N11</f>
        <v>9.4446696392379403E-2</v>
      </c>
      <c r="O19" s="6"/>
    </row>
  </sheetData>
  <mergeCells count="2">
    <mergeCell ref="B9:F9"/>
    <mergeCell ref="G9:L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E3320-44A9-475D-8F9B-D090316D76F1}">
  <dimension ref="A9:R19"/>
  <sheetViews>
    <sheetView topLeftCell="A5" workbookViewId="0">
      <selection activeCell="N11" sqref="N11"/>
    </sheetView>
  </sheetViews>
  <sheetFormatPr defaultRowHeight="15" x14ac:dyDescent="0.25"/>
  <cols>
    <col min="2" max="2" width="12.140625" bestFit="1" customWidth="1"/>
    <col min="3" max="4" width="12.7109375" bestFit="1" customWidth="1"/>
    <col min="5" max="5" width="13.28515625" bestFit="1" customWidth="1"/>
    <col min="7" max="7" width="12.140625" bestFit="1" customWidth="1"/>
    <col min="8" max="8" width="12.7109375" bestFit="1" customWidth="1"/>
  </cols>
  <sheetData>
    <row r="9" spans="1:18" x14ac:dyDescent="0.25">
      <c r="B9" s="8" t="s">
        <v>4</v>
      </c>
      <c r="C9" s="8"/>
      <c r="D9" s="8"/>
      <c r="E9" s="8"/>
      <c r="F9" s="8"/>
      <c r="G9" s="8" t="s">
        <v>5</v>
      </c>
      <c r="H9" s="8"/>
      <c r="I9" s="8"/>
      <c r="J9" s="8"/>
      <c r="K9" s="8"/>
    </row>
    <row r="10" spans="1:18" x14ac:dyDescent="0.25">
      <c r="B10" t="s">
        <v>0</v>
      </c>
      <c r="C10" t="s">
        <v>6</v>
      </c>
      <c r="D10" t="s">
        <v>1</v>
      </c>
      <c r="E10" t="s">
        <v>2</v>
      </c>
      <c r="F10" t="s">
        <v>3</v>
      </c>
      <c r="G10" t="s">
        <v>0</v>
      </c>
      <c r="H10" t="s">
        <v>6</v>
      </c>
      <c r="I10" t="s">
        <v>1</v>
      </c>
      <c r="J10" t="s">
        <v>2</v>
      </c>
      <c r="K10" t="s">
        <v>3</v>
      </c>
      <c r="L10" t="s">
        <v>8</v>
      </c>
      <c r="M10" t="s">
        <v>9</v>
      </c>
      <c r="O10" t="s">
        <v>4</v>
      </c>
      <c r="P10" t="s">
        <v>5</v>
      </c>
      <c r="Q10" t="s">
        <v>8</v>
      </c>
      <c r="R10" t="s">
        <v>9</v>
      </c>
    </row>
    <row r="11" spans="1:18" x14ac:dyDescent="0.25">
      <c r="A11">
        <v>2018</v>
      </c>
      <c r="B11" s="1">
        <v>612922778</v>
      </c>
      <c r="C11" s="2">
        <v>6319952346</v>
      </c>
      <c r="D11" s="2">
        <v>431614</v>
      </c>
      <c r="E11" s="4">
        <f t="shared" ref="E11:E17" si="0">B11/C11</f>
        <v>9.6982183479267639E-2</v>
      </c>
      <c r="F11" s="3">
        <f t="shared" ref="F11:F17" si="1">B11/D11</f>
        <v>1420.071587112559</v>
      </c>
      <c r="G11" s="1">
        <v>451172021</v>
      </c>
      <c r="H11" s="2">
        <v>4370390818</v>
      </c>
      <c r="I11" s="2">
        <v>362112</v>
      </c>
      <c r="J11" s="4">
        <f t="shared" ref="J11:J17" si="2">G11/H11</f>
        <v>0.10323379299210307</v>
      </c>
      <c r="K11" s="3">
        <f t="shared" ref="K11:K17" si="3">G11/I11</f>
        <v>1245.9460636488159</v>
      </c>
      <c r="L11" s="1">
        <v>10862</v>
      </c>
      <c r="M11" s="1">
        <v>12335</v>
      </c>
      <c r="N11">
        <f>A11</f>
        <v>2018</v>
      </c>
      <c r="O11">
        <v>100</v>
      </c>
      <c r="P11">
        <v>100</v>
      </c>
      <c r="Q11">
        <v>100</v>
      </c>
      <c r="R11">
        <v>100</v>
      </c>
    </row>
    <row r="12" spans="1:18" x14ac:dyDescent="0.25">
      <c r="A12">
        <v>2019</v>
      </c>
      <c r="B12" s="1">
        <v>620788798</v>
      </c>
      <c r="C12" s="2">
        <v>6080119632</v>
      </c>
      <c r="D12" s="2">
        <v>434372</v>
      </c>
      <c r="E12" s="4">
        <f t="shared" si="0"/>
        <v>0.10210141174406419</v>
      </c>
      <c r="F12" s="3">
        <f t="shared" si="1"/>
        <v>1429.1639378228799</v>
      </c>
      <c r="G12" s="1">
        <v>460595502</v>
      </c>
      <c r="H12" s="2">
        <v>4229047796</v>
      </c>
      <c r="I12" s="2">
        <v>365910</v>
      </c>
      <c r="J12" s="4">
        <f t="shared" si="2"/>
        <v>0.10891234249838684</v>
      </c>
      <c r="K12" s="3">
        <f t="shared" si="3"/>
        <v>1258.7671886529474</v>
      </c>
      <c r="L12" s="1">
        <v>11367</v>
      </c>
      <c r="M12" s="1">
        <v>13559</v>
      </c>
      <c r="N12">
        <f t="shared" ref="N12:N17" si="4">A12</f>
        <v>2019</v>
      </c>
      <c r="O12" s="7">
        <f>100*(E12/$E$11)</f>
        <v>105.27852444762796</v>
      </c>
      <c r="Q12" s="7">
        <f>100*(L12/$L$11)</f>
        <v>104.64923586816424</v>
      </c>
    </row>
    <row r="13" spans="1:18" x14ac:dyDescent="0.25">
      <c r="A13">
        <v>2020</v>
      </c>
      <c r="B13" s="1">
        <v>632660966</v>
      </c>
      <c r="C13" s="2">
        <v>5968339429</v>
      </c>
      <c r="D13" s="2">
        <v>438537</v>
      </c>
      <c r="E13" s="4">
        <f t="shared" si="0"/>
        <v>0.1060028461058896</v>
      </c>
      <c r="F13" s="3">
        <f t="shared" si="1"/>
        <v>1442.6626852466268</v>
      </c>
      <c r="G13" s="1">
        <v>465439679</v>
      </c>
      <c r="H13" s="2">
        <v>4122472974</v>
      </c>
      <c r="I13" s="2">
        <v>371300</v>
      </c>
      <c r="J13" s="4">
        <f t="shared" si="2"/>
        <v>0.11290302736621409</v>
      </c>
      <c r="K13" s="3">
        <f t="shared" si="3"/>
        <v>1253.540746027471</v>
      </c>
      <c r="L13" s="1"/>
      <c r="M13" s="1"/>
      <c r="N13">
        <f t="shared" si="4"/>
        <v>2020</v>
      </c>
      <c r="O13" s="7">
        <f t="shared" ref="O13:O16" si="5">100*(E13/$E$11)</f>
        <v>109.30136062419172</v>
      </c>
      <c r="P13" s="5"/>
      <c r="Q13" s="7"/>
      <c r="R13" s="5"/>
    </row>
    <row r="14" spans="1:18" x14ac:dyDescent="0.25">
      <c r="A14">
        <v>2021</v>
      </c>
      <c r="B14" s="1">
        <v>662393290</v>
      </c>
      <c r="C14" s="2">
        <v>5983639376</v>
      </c>
      <c r="D14" s="2">
        <v>441873</v>
      </c>
      <c r="E14" s="4">
        <f t="shared" si="0"/>
        <v>0.11070073718961368</v>
      </c>
      <c r="F14" s="3">
        <f t="shared" si="1"/>
        <v>1499.0580777734779</v>
      </c>
      <c r="G14" s="1">
        <v>479087634</v>
      </c>
      <c r="H14" s="2">
        <v>4193141957</v>
      </c>
      <c r="I14" s="2">
        <v>375455</v>
      </c>
      <c r="J14" s="4">
        <f t="shared" si="2"/>
        <v>0.11425504762609209</v>
      </c>
      <c r="K14" s="3">
        <f t="shared" si="3"/>
        <v>1276.0187878707168</v>
      </c>
      <c r="L14" s="1">
        <v>11356</v>
      </c>
      <c r="M14" s="1">
        <v>14090</v>
      </c>
      <c r="N14">
        <f t="shared" si="4"/>
        <v>2021</v>
      </c>
      <c r="O14" s="7">
        <f t="shared" si="5"/>
        <v>114.14543704646402</v>
      </c>
      <c r="P14" s="5"/>
      <c r="Q14" s="7">
        <f>100*(L14/$L$11)</f>
        <v>104.54796538390721</v>
      </c>
      <c r="R14" s="5"/>
    </row>
    <row r="15" spans="1:18" x14ac:dyDescent="0.25">
      <c r="A15">
        <v>2022</v>
      </c>
      <c r="B15" s="1">
        <v>752019440</v>
      </c>
      <c r="C15" s="2">
        <v>6169015392</v>
      </c>
      <c r="D15" s="2">
        <v>443576</v>
      </c>
      <c r="E15" s="4">
        <f t="shared" si="0"/>
        <v>0.12190266877518596</v>
      </c>
      <c r="F15" s="3">
        <f t="shared" si="1"/>
        <v>1695.3564665356105</v>
      </c>
      <c r="G15" s="1">
        <v>522265454</v>
      </c>
      <c r="H15" s="2">
        <v>4230691399</v>
      </c>
      <c r="I15" s="2">
        <v>378001</v>
      </c>
      <c r="J15" s="4">
        <f t="shared" si="2"/>
        <v>0.12344683285655078</v>
      </c>
      <c r="K15" s="3">
        <f t="shared" si="3"/>
        <v>1381.6509850503041</v>
      </c>
      <c r="L15" s="1">
        <v>11942</v>
      </c>
      <c r="M15" s="1">
        <v>13149</v>
      </c>
      <c r="N15">
        <f t="shared" si="4"/>
        <v>2022</v>
      </c>
      <c r="O15" s="7">
        <f t="shared" si="5"/>
        <v>125.69594166875579</v>
      </c>
      <c r="P15" s="5"/>
      <c r="Q15" s="7">
        <f>100*(L15/$L$11)</f>
        <v>109.94292027250967</v>
      </c>
      <c r="R15" s="5"/>
    </row>
    <row r="16" spans="1:18" x14ac:dyDescent="0.25">
      <c r="A16">
        <v>2023</v>
      </c>
      <c r="B16" s="1">
        <v>664403162</v>
      </c>
      <c r="C16" s="2">
        <v>5545727559</v>
      </c>
      <c r="D16" s="2">
        <v>446660</v>
      </c>
      <c r="E16" s="4">
        <f t="shared" si="0"/>
        <v>0.11980450805264665</v>
      </c>
      <c r="F16" s="3">
        <f t="shared" si="1"/>
        <v>1487.4919670442841</v>
      </c>
      <c r="G16" s="1">
        <v>486428029</v>
      </c>
      <c r="H16" s="2">
        <v>3923113588</v>
      </c>
      <c r="I16" s="2">
        <v>381561</v>
      </c>
      <c r="J16" s="4">
        <f t="shared" si="2"/>
        <v>0.12399029956407166</v>
      </c>
      <c r="K16" s="3">
        <f t="shared" si="3"/>
        <v>1274.8368648787482</v>
      </c>
      <c r="L16" s="1">
        <v>12322</v>
      </c>
      <c r="M16" s="1">
        <v>13500</v>
      </c>
      <c r="N16">
        <f t="shared" si="4"/>
        <v>2023</v>
      </c>
      <c r="O16" s="7">
        <f t="shared" si="5"/>
        <v>123.53249200484113</v>
      </c>
      <c r="P16" s="5"/>
      <c r="Q16" s="7">
        <f>100*(L16/$L$11)</f>
        <v>113.44135518320751</v>
      </c>
      <c r="R16" s="5"/>
    </row>
    <row r="17" spans="1:18" x14ac:dyDescent="0.25">
      <c r="A17">
        <v>2024</v>
      </c>
      <c r="B17" s="1">
        <v>702923837</v>
      </c>
      <c r="C17" s="2">
        <v>5933105333</v>
      </c>
      <c r="D17" s="2">
        <v>450673</v>
      </c>
      <c r="E17" s="4">
        <f t="shared" si="0"/>
        <v>0.11847486224293534</v>
      </c>
      <c r="F17" s="3">
        <f t="shared" si="1"/>
        <v>1559.7203227173582</v>
      </c>
      <c r="G17" s="1">
        <v>516693106</v>
      </c>
      <c r="H17" s="2">
        <v>4206876431</v>
      </c>
      <c r="I17" s="2">
        <v>384902</v>
      </c>
      <c r="J17" s="4">
        <f t="shared" si="2"/>
        <v>0.12282107983789267</v>
      </c>
      <c r="K17" s="3">
        <f t="shared" si="3"/>
        <v>1342.4017178398658</v>
      </c>
      <c r="N17">
        <f t="shared" si="4"/>
        <v>2024</v>
      </c>
      <c r="O17" s="5"/>
      <c r="P17" s="5"/>
      <c r="Q17" s="5"/>
      <c r="R17" s="5"/>
    </row>
    <row r="18" spans="1:18" x14ac:dyDescent="0.25">
      <c r="O18" s="5"/>
      <c r="P18" s="5"/>
      <c r="Q18" s="5"/>
      <c r="R18" s="5"/>
    </row>
    <row r="19" spans="1:18" x14ac:dyDescent="0.25">
      <c r="D19" t="s">
        <v>7</v>
      </c>
      <c r="E19" s="6">
        <f>(E17-E11)/E11</f>
        <v>0.22161471305976829</v>
      </c>
      <c r="J19" s="6">
        <f>(J17-J11)/J11</f>
        <v>0.18973716142821509</v>
      </c>
      <c r="L19" s="6">
        <f>(L16-L11)/L11</f>
        <v>0.13441355183207512</v>
      </c>
      <c r="M19" s="6">
        <f>(M16-M11)/M11</f>
        <v>9.4446696392379403E-2</v>
      </c>
      <c r="N19" s="6"/>
    </row>
  </sheetData>
  <mergeCells count="2">
    <mergeCell ref="B9:F9"/>
    <mergeCell ref="G9:K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Electric--LGE</vt:lpstr>
      <vt:lpstr>Electric--KU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colton</dc:creator>
  <cp:lastModifiedBy>roger colton</cp:lastModifiedBy>
  <dcterms:created xsi:type="dcterms:W3CDTF">2025-08-13T18:21:42Z</dcterms:created>
  <dcterms:modified xsi:type="dcterms:W3CDTF">2025-09-17T15:01:44Z</dcterms:modified>
</cp:coreProperties>
</file>