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ase No 2025-00107 FULL RATE CASE\First Data Request - TO FILE 05 19 2025\"/>
    </mc:Choice>
  </mc:AlternateContent>
  <xr:revisionPtr revIDLastSave="0" documentId="13_ncr:1_{B15D79DD-76C6-4F03-8DC7-3C968C03AC28}" xr6:coauthVersionLast="36" xr6:coauthVersionMax="47" xr10:uidLastSave="{00000000-0000-0000-0000-000000000000}"/>
  <bookViews>
    <workbookView xWindow="-120" yWindow="-120" windowWidth="29040" windowHeight="15720" activeTab="1" xr2:uid="{7BC7AC82-DF0B-42B1-8E5A-15E2E67C243F}"/>
  </bookViews>
  <sheets>
    <sheet name="A1" sheetId="1" r:id="rId1"/>
    <sheet name="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C12" i="1" l="1"/>
  <c r="D10" i="1" s="1"/>
  <c r="E12" i="1"/>
  <c r="F9" i="1" s="1"/>
  <c r="G12" i="1"/>
  <c r="H9" i="1" s="1"/>
  <c r="I12" i="1"/>
  <c r="J10" i="1" s="1"/>
  <c r="M12" i="1"/>
  <c r="N11" i="1" s="1"/>
  <c r="I10" i="2"/>
  <c r="I12" i="2"/>
  <c r="I19" i="2"/>
  <c r="G23" i="2"/>
  <c r="F23" i="2"/>
  <c r="E23" i="2"/>
  <c r="D23" i="2"/>
  <c r="G22" i="2"/>
  <c r="F22" i="2"/>
  <c r="E22" i="2"/>
  <c r="D22" i="2"/>
  <c r="I21" i="2"/>
  <c r="C21" i="2" s="1"/>
  <c r="F25" i="2" s="1"/>
  <c r="I20" i="2"/>
  <c r="C20" i="2" s="1"/>
  <c r="I18" i="2"/>
  <c r="C18" i="2" s="1"/>
  <c r="I16" i="2"/>
  <c r="C16" i="2" s="1"/>
  <c r="H23" i="2"/>
  <c r="I14" i="2"/>
  <c r="C14" i="2" s="1"/>
  <c r="I13" i="2"/>
  <c r="C13" i="2" s="1"/>
  <c r="I9" i="2"/>
  <c r="C9" i="2" s="1"/>
  <c r="I11" i="2"/>
  <c r="C11" i="2" s="1"/>
  <c r="I17" i="2"/>
  <c r="C17" i="2" s="1"/>
  <c r="K12" i="1"/>
  <c r="L9" i="1" s="1"/>
  <c r="E25" i="2" l="1"/>
  <c r="I25" i="2"/>
  <c r="G25" i="2"/>
  <c r="D25" i="2"/>
  <c r="H25" i="2"/>
  <c r="C19" i="2"/>
  <c r="I15" i="2"/>
  <c r="C15" i="2" s="1"/>
  <c r="H22" i="2"/>
  <c r="C12" i="2"/>
  <c r="C10" i="2"/>
  <c r="N9" i="1"/>
  <c r="N10" i="1"/>
  <c r="J9" i="1"/>
  <c r="H11" i="1"/>
  <c r="H10" i="1"/>
  <c r="F11" i="1"/>
  <c r="L11" i="1"/>
  <c r="L10" i="1"/>
  <c r="F10" i="1"/>
  <c r="J11" i="1"/>
  <c r="D9" i="1"/>
  <c r="D11" i="1"/>
  <c r="I22" i="2" l="1"/>
  <c r="I23" i="2"/>
  <c r="C23" i="2" s="1"/>
  <c r="G24" i="2" s="1"/>
  <c r="D24" i="2" l="1"/>
  <c r="H24" i="2"/>
  <c r="E24" i="2"/>
  <c r="F24" i="2"/>
  <c r="I24" i="2"/>
</calcChain>
</file>

<file path=xl/sharedStrings.xml><?xml version="1.0" encoding="utf-8"?>
<sst xmlns="http://schemas.openxmlformats.org/spreadsheetml/2006/main" count="63" uniqueCount="46">
  <si>
    <t>Calculation of Average Capital Structure</t>
  </si>
  <si>
    <t>Type of Capital</t>
  </si>
  <si>
    <t>Amount</t>
  </si>
  <si>
    <t>Ratio</t>
  </si>
  <si>
    <t>Long-Term Debt</t>
  </si>
  <si>
    <t>Equity</t>
  </si>
  <si>
    <t>Total Capitalization</t>
  </si>
  <si>
    <t>Schedule A1</t>
  </si>
  <si>
    <t>Short-Term Debt (LOC's)</t>
  </si>
  <si>
    <t>Schedule A2</t>
  </si>
  <si>
    <t>Line No.</t>
  </si>
  <si>
    <t>Item</t>
  </si>
  <si>
    <t>Total Capital</t>
  </si>
  <si>
    <t>Short-Term Debt</t>
  </si>
  <si>
    <t>(a)</t>
  </si>
  <si>
    <t>(b)</t>
  </si>
  <si>
    <t>(d)</t>
  </si>
  <si>
    <t>(e)</t>
  </si>
  <si>
    <t>(c)</t>
  </si>
  <si>
    <t>Total (L1 through L13)</t>
  </si>
  <si>
    <t>Average Capitalization Ratios</t>
  </si>
  <si>
    <t>End-of-period Capitalization Ratios</t>
  </si>
  <si>
    <t>Average Balance</t>
  </si>
  <si>
    <t>Preferred Stock</t>
  </si>
  <si>
    <t>Common Stock</t>
  </si>
  <si>
    <t>(f)</t>
  </si>
  <si>
    <t>Retained Earnings</t>
  </si>
  <si>
    <t>(g)</t>
  </si>
  <si>
    <t>Total Common Equity</t>
  </si>
  <si>
    <t>Balance at beginning of most recent calendar year (2023)</t>
  </si>
  <si>
    <t>September 2024</t>
  </si>
  <si>
    <t>(in Thousands)</t>
  </si>
  <si>
    <t>Farmers RECC</t>
  </si>
  <si>
    <t>Case No. 2025-00107</t>
  </si>
  <si>
    <t>March 2025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</si>
  <si>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</si>
  <si>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</si>
  <si>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</si>
  <si>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</si>
  <si>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</si>
  <si>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</si>
  <si>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</si>
  <si>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</si>
  <si>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October 2024</t>
  </si>
  <si>
    <t>November 2024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</si>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</sst>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3" applyNumberFormat="1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6" fontId="0" fillId="0" borderId="0" xfId="2" applyNumberFormat="1" applyFont="1" applyBorder="1"/>
    <xf numFmtId="164" fontId="0" fillId="0" borderId="0" xfId="3" applyNumberFormat="1" applyFont="1" applyBorder="1"/>
    <xf numFmtId="165" fontId="0" fillId="0" borderId="0" xfId="1" applyNumberFormat="1" applyFont="1" applyBorder="1"/>
    <xf numFmtId="0" fontId="2" fillId="0" borderId="0" xfId="0" quotePrefix="1" applyFont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0" fillId="0" borderId="0" xfId="2" applyNumberFormat="1" applyFont="1" applyFill="1"/>
    <xf numFmtId="164" fontId="0" fillId="0" borderId="0" xfId="3" applyNumberFormat="1" applyFont="1" applyFill="1"/>
    <xf numFmtId="165" fontId="0" fillId="0" borderId="0" xfId="1" applyNumberFormat="1" applyFont="1" applyFill="1"/>
    <xf numFmtId="0" fontId="2" fillId="0" borderId="8" xfId="0" quotePrefix="1" applyFont="1" applyBorder="1" applyAlignment="1">
      <alignment horizontal="center"/>
    </xf>
    <xf numFmtId="166" fontId="0" fillId="0" borderId="0" xfId="2" applyNumberFormat="1" applyFont="1" applyFill="1" applyBorder="1"/>
    <xf numFmtId="165" fontId="0" fillId="0" borderId="0" xfId="1" applyNumberFormat="1" applyFont="1" applyFill="1" applyBorder="1"/>
    <xf numFmtId="166" fontId="0" fillId="0" borderId="0" xfId="0" applyNumberFormat="1"/>
    <xf numFmtId="49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N20"/>
  <sheetViews>
    <sheetView zoomScaleNormal="100" workbookViewId="0">
      <selection activeCell="M1" sqref="M1:N1"/>
    </sheetView>
  </sheetViews>
  <sheetFormatPr defaultRowHeight="15" x14ac:dyDescent="0.25"/>
  <cols>
    <col min="2" max="2" width="23.85546875" customWidth="1"/>
    <col min="3" max="12" width="10.85546875" customWidth="1"/>
    <col min="13" max="13" width="11.5703125" bestFit="1" customWidth="1"/>
    <col min="14" max="14" width="10.85546875" customWidth="1"/>
  </cols>
  <sheetData>
    <row r="1" spans="1:14" x14ac:dyDescent="0.25">
      <c r="A1" s="2" t="s">
        <v>32</v>
      </c>
      <c r="M1" s="33" t="s">
        <v>7</v>
      </c>
      <c r="N1" s="33"/>
    </row>
    <row r="2" spans="1:14" x14ac:dyDescent="0.25">
      <c r="A2" s="2" t="s">
        <v>33</v>
      </c>
    </row>
    <row r="3" spans="1:14" x14ac:dyDescent="0.25">
      <c r="A3" s="2" t="s">
        <v>0</v>
      </c>
    </row>
    <row r="4" spans="1:14" x14ac:dyDescent="0.25">
      <c r="A4" s="2" t="s">
        <v>31</v>
      </c>
    </row>
    <row r="7" spans="1:14" x14ac:dyDescent="0.25">
      <c r="A7" s="4"/>
      <c r="B7" s="5"/>
      <c r="C7" s="30">
        <v>2020</v>
      </c>
      <c r="D7" s="31"/>
      <c r="E7" s="30">
        <v>2021</v>
      </c>
      <c r="F7" s="31"/>
      <c r="G7" s="30">
        <v>2022</v>
      </c>
      <c r="H7" s="31"/>
      <c r="I7" s="30">
        <v>2023</v>
      </c>
      <c r="J7" s="31"/>
      <c r="K7" s="30">
        <v>2024</v>
      </c>
      <c r="L7" s="31"/>
      <c r="M7" s="32" t="s">
        <v>34</v>
      </c>
      <c r="N7" s="31"/>
    </row>
    <row r="8" spans="1:14" x14ac:dyDescent="0.25">
      <c r="A8" s="6" t="s">
        <v>10</v>
      </c>
      <c r="B8" s="7" t="s">
        <v>1</v>
      </c>
      <c r="C8" s="18" t="s">
        <v>2</v>
      </c>
      <c r="D8" s="19" t="s">
        <v>3</v>
      </c>
      <c r="E8" s="18" t="s">
        <v>2</v>
      </c>
      <c r="F8" s="19" t="s">
        <v>3</v>
      </c>
      <c r="G8" s="18" t="s">
        <v>2</v>
      </c>
      <c r="H8" s="19" t="s">
        <v>3</v>
      </c>
      <c r="I8" s="18" t="s">
        <v>2</v>
      </c>
      <c r="J8" s="19" t="s">
        <v>3</v>
      </c>
      <c r="K8" s="18" t="s">
        <v>2</v>
      </c>
      <c r="L8" s="19" t="s">
        <v>3</v>
      </c>
      <c r="M8" s="18" t="s">
        <v>2</v>
      </c>
      <c r="N8" s="19" t="s">
        <v>3</v>
      </c>
    </row>
    <row r="9" spans="1:14" x14ac:dyDescent="0.25">
      <c r="A9" s="1">
        <v>1</v>
      </c>
      <c r="B9" t="s">
        <v>4</v>
      </c>
      <c r="C9" s="20">
        <v>58345.784</v>
      </c>
      <c r="D9" s="21">
        <f>+C9/C12</f>
        <v>0.52346604528775909</v>
      </c>
      <c r="E9" s="20">
        <v>61200.19</v>
      </c>
      <c r="F9" s="21">
        <f>+E9/E12</f>
        <v>0.53017763000575679</v>
      </c>
      <c r="G9" s="20">
        <v>65362.610999999997</v>
      </c>
      <c r="H9" s="21">
        <f>+G9/G12</f>
        <v>0.54588019975009772</v>
      </c>
      <c r="I9" s="20">
        <v>68707.941000000006</v>
      </c>
      <c r="J9" s="21">
        <f>+I9/I12</f>
        <v>0.5532894194710386</v>
      </c>
      <c r="K9" s="20">
        <v>70786.338000000003</v>
      </c>
      <c r="L9" s="21">
        <f>+K9/K12</f>
        <v>0.55816431384439291</v>
      </c>
      <c r="M9" s="20">
        <v>70089.865999999995</v>
      </c>
      <c r="N9" s="21">
        <f>+M9/M12</f>
        <v>0.54992400771636885</v>
      </c>
    </row>
    <row r="10" spans="1:14" x14ac:dyDescent="0.25">
      <c r="A10" s="1">
        <v>2</v>
      </c>
      <c r="B10" t="s">
        <v>5</v>
      </c>
      <c r="C10" s="22">
        <v>50214.71</v>
      </c>
      <c r="D10" s="21">
        <f>+C10/C12</f>
        <v>0.45051576749695721</v>
      </c>
      <c r="E10" s="22">
        <v>52483.178999999996</v>
      </c>
      <c r="F10" s="21">
        <f>+E10/E12</f>
        <v>0.45466210901286258</v>
      </c>
      <c r="G10" s="22">
        <v>54375.402999999998</v>
      </c>
      <c r="H10" s="21">
        <f>+G10/G12</f>
        <v>0.45411980024990228</v>
      </c>
      <c r="I10" s="22">
        <v>54322.892</v>
      </c>
      <c r="J10" s="21">
        <f>+I10/I12</f>
        <v>0.43744989212626711</v>
      </c>
      <c r="K10" s="22">
        <v>56033.553999999996</v>
      </c>
      <c r="L10" s="21">
        <f>+K10/K12</f>
        <v>0.4418356861556072</v>
      </c>
      <c r="M10" s="22">
        <v>56271.190999999999</v>
      </c>
      <c r="N10" s="21">
        <f>+M10/M12</f>
        <v>0.44150289677673615</v>
      </c>
    </row>
    <row r="11" spans="1:14" x14ac:dyDescent="0.25">
      <c r="A11" s="1">
        <v>3</v>
      </c>
      <c r="B11" t="s">
        <v>8</v>
      </c>
      <c r="C11" s="22">
        <v>2900</v>
      </c>
      <c r="D11" s="21">
        <f>+C11/C12</f>
        <v>2.601818721528365E-2</v>
      </c>
      <c r="E11" s="22">
        <v>1750</v>
      </c>
      <c r="F11" s="21">
        <f>+E11/E12</f>
        <v>1.5160260981380522E-2</v>
      </c>
      <c r="G11" s="22">
        <v>0</v>
      </c>
      <c r="H11" s="21">
        <f>+G11/G12</f>
        <v>0</v>
      </c>
      <c r="I11" s="22">
        <v>1150</v>
      </c>
      <c r="J11" s="21">
        <f>+I11/I12</f>
        <v>9.2606884026941571E-3</v>
      </c>
      <c r="K11" s="22">
        <v>0</v>
      </c>
      <c r="L11" s="21">
        <f>+K11/K12</f>
        <v>0</v>
      </c>
      <c r="M11" s="22">
        <v>1092.673</v>
      </c>
      <c r="N11" s="21">
        <f>+M11/M12</f>
        <v>8.5730955068949333E-3</v>
      </c>
    </row>
    <row r="12" spans="1:14" x14ac:dyDescent="0.25">
      <c r="A12" s="1">
        <v>4</v>
      </c>
      <c r="B12" t="s">
        <v>6</v>
      </c>
      <c r="C12" s="20">
        <f>+SUM(C9:C11)</f>
        <v>111460.49400000001</v>
      </c>
      <c r="E12" s="20">
        <f>+SUM(E9:E11)</f>
        <v>115433.36900000001</v>
      </c>
      <c r="G12" s="20">
        <f>+SUM(G9:G11)</f>
        <v>119738.014</v>
      </c>
      <c r="I12" s="20">
        <f>+SUM(I9:I11)</f>
        <v>124180.83300000001</v>
      </c>
      <c r="K12" s="20">
        <f>+SUM(K9:K11)</f>
        <v>126819.89199999999</v>
      </c>
      <c r="M12" s="20">
        <f>+SUM(M9:M11)</f>
        <v>127453.73</v>
      </c>
    </row>
    <row r="20" spans="13:13" x14ac:dyDescent="0.25">
      <c r="M20" s="28"/>
    </row>
  </sheetData>
  <mergeCells count="7">
    <mergeCell ref="M1:N1"/>
    <mergeCell ref="C7:D7"/>
    <mergeCell ref="E7:F7"/>
    <mergeCell ref="G7:H7"/>
    <mergeCell ref="I7:J7"/>
    <mergeCell ref="K7:L7"/>
    <mergeCell ref="M7:N7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C8C5D-701D-4047-AB9F-5C20C69E85EF}">
  <sheetPr>
    <pageSetUpPr fitToPage="1"/>
  </sheetPr>
  <dimension ref="A1:Q31"/>
  <sheetViews>
    <sheetView tabSelected="1" zoomScaleNormal="100" workbookViewId="0">
      <selection activeCell="H1" sqref="H1:I1"/>
    </sheetView>
  </sheetViews>
  <sheetFormatPr defaultRowHeight="15" x14ac:dyDescent="0.25"/>
  <cols>
    <col min="2" max="2" width="51.85546875" customWidth="1"/>
    <col min="3" max="8" width="16.85546875" customWidth="1"/>
    <col min="9" max="9" width="20.140625" bestFit="1" customWidth="1"/>
    <col min="10" max="17" width="10.85546875" customWidth="1"/>
  </cols>
  <sheetData>
    <row r="1" spans="1:17" x14ac:dyDescent="0.25">
      <c r="A1" s="2" t="s">
        <v>32</v>
      </c>
      <c r="F1" s="2"/>
      <c r="G1" s="2"/>
      <c r="H1" s="33" t="s">
        <v>9</v>
      </c>
      <c r="I1" s="33"/>
    </row>
    <row r="2" spans="1:17" x14ac:dyDescent="0.25">
      <c r="A2" s="2" t="s">
        <v>33</v>
      </c>
    </row>
    <row r="3" spans="1:17" x14ac:dyDescent="0.25">
      <c r="A3" s="2" t="s">
        <v>0</v>
      </c>
    </row>
    <row r="4" spans="1:17" x14ac:dyDescent="0.25">
      <c r="A4" s="2" t="s">
        <v>31</v>
      </c>
    </row>
    <row r="7" spans="1:17" x14ac:dyDescent="0.25">
      <c r="A7" s="4"/>
      <c r="B7" s="15" t="s">
        <v>11</v>
      </c>
      <c r="C7" s="15" t="s">
        <v>12</v>
      </c>
      <c r="D7" s="15" t="s">
        <v>4</v>
      </c>
      <c r="E7" s="15" t="s">
        <v>13</v>
      </c>
      <c r="F7" s="15" t="s">
        <v>23</v>
      </c>
      <c r="G7" s="15" t="s">
        <v>24</v>
      </c>
      <c r="H7" s="15" t="s">
        <v>26</v>
      </c>
      <c r="I7" s="16" t="s">
        <v>28</v>
      </c>
      <c r="J7" s="2"/>
      <c r="K7" s="2"/>
      <c r="L7" s="2"/>
      <c r="M7" s="2"/>
      <c r="N7" s="2"/>
      <c r="O7" s="2"/>
      <c r="P7" s="14"/>
      <c r="Q7" s="2"/>
    </row>
    <row r="8" spans="1:17" x14ac:dyDescent="0.25">
      <c r="A8" s="9" t="s">
        <v>10</v>
      </c>
      <c r="B8" s="17" t="s">
        <v>14</v>
      </c>
      <c r="C8" s="17" t="s">
        <v>15</v>
      </c>
      <c r="D8" s="17" t="s">
        <v>18</v>
      </c>
      <c r="E8" s="17" t="s">
        <v>16</v>
      </c>
      <c r="F8" s="23" t="s">
        <v>17</v>
      </c>
      <c r="G8" s="17" t="s">
        <v>25</v>
      </c>
      <c r="H8" s="17" t="s">
        <v>27</v>
      </c>
      <c r="I8" s="10" t="s">
        <v>17</v>
      </c>
      <c r="J8" s="8"/>
      <c r="K8" s="8"/>
      <c r="L8" s="8"/>
      <c r="M8" s="8"/>
      <c r="N8" s="8"/>
      <c r="O8" s="8"/>
      <c r="P8" s="8"/>
      <c r="Q8" s="8"/>
    </row>
    <row r="9" spans="1:17" x14ac:dyDescent="0.25">
      <c r="A9" s="1">
        <v>1</v>
      </c>
      <c r="B9" t="s">
        <v>29</v>
      </c>
      <c r="C9" s="24">
        <f>+D9+E9+I9</f>
        <v>124180.83300000001</v>
      </c>
      <c r="D9" s="24">
        <v>68707.941000000006</v>
      </c>
      <c r="E9" s="24">
        <v>1150</v>
      </c>
      <c r="F9" s="24">
        <v>0</v>
      </c>
      <c r="G9" s="24">
        <v>0</v>
      </c>
      <c r="H9" s="24">
        <v>54322.892</v>
      </c>
      <c r="I9" s="24">
        <f>+SUM(F9:H9)</f>
        <v>54322.892</v>
      </c>
      <c r="J9" s="11"/>
      <c r="K9" s="12"/>
      <c r="L9" s="11"/>
      <c r="M9" s="12"/>
      <c r="N9" s="11"/>
      <c r="O9" s="12"/>
      <c r="P9" s="11"/>
      <c r="Q9" s="12"/>
    </row>
    <row r="10" spans="1:17" x14ac:dyDescent="0.25">
      <c r="A10" s="1">
        <v>2</v>
      </c>
      <c r="B10" s="27" t="s">
        <v>35</v>
      </c>
      <c r="C10" s="25">
        <f t="shared" ref="C10:C21" si="0">+D10+E10+I10</f>
        <v>124679.37300000001</v>
      </c>
      <c r="D10" s="25">
        <v>69489.422000000006</v>
      </c>
      <c r="E10" s="25">
        <v>400</v>
      </c>
      <c r="F10" s="25">
        <v>0</v>
      </c>
      <c r="G10" s="25">
        <v>0</v>
      </c>
      <c r="H10" s="25">
        <v>54789.951000000001</v>
      </c>
      <c r="I10" s="25">
        <f>+SUM(F10:H10)</f>
        <v>54789.951000000001</v>
      </c>
      <c r="J10" s="13"/>
      <c r="K10" s="12"/>
      <c r="L10" s="13"/>
      <c r="M10" s="12"/>
      <c r="N10" s="13"/>
      <c r="O10" s="12"/>
      <c r="P10" s="13"/>
      <c r="Q10" s="12"/>
    </row>
    <row r="11" spans="1:17" x14ac:dyDescent="0.25">
      <c r="A11" s="1">
        <v>3</v>
      </c>
      <c r="B11" s="27" t="s">
        <v>36</v>
      </c>
      <c r="C11" s="25">
        <f t="shared" si="0"/>
        <v>125226.32299999999</v>
      </c>
      <c r="D11" s="25">
        <v>69740.578999999998</v>
      </c>
      <c r="E11" s="25">
        <v>711.54399999999998</v>
      </c>
      <c r="F11" s="25">
        <v>0</v>
      </c>
      <c r="G11" s="25">
        <v>0</v>
      </c>
      <c r="H11" s="25">
        <v>54774.2</v>
      </c>
      <c r="I11" s="25">
        <f t="shared" ref="I11:I21" si="1">+SUM(F11:H11)</f>
        <v>54774.2</v>
      </c>
      <c r="J11" s="13"/>
      <c r="K11" s="12"/>
      <c r="L11" s="13"/>
      <c r="M11" s="12"/>
      <c r="N11" s="13"/>
      <c r="O11" s="12"/>
      <c r="P11" s="13"/>
      <c r="Q11" s="12"/>
    </row>
    <row r="12" spans="1:17" x14ac:dyDescent="0.25">
      <c r="A12" s="1">
        <v>4</v>
      </c>
      <c r="B12" s="27" t="s">
        <v>37</v>
      </c>
      <c r="C12" s="25">
        <f t="shared" si="0"/>
        <v>125408.944</v>
      </c>
      <c r="D12" s="25">
        <v>69211.111000000004</v>
      </c>
      <c r="E12" s="25">
        <v>1250</v>
      </c>
      <c r="F12" s="25">
        <v>0</v>
      </c>
      <c r="G12" s="25">
        <v>0</v>
      </c>
      <c r="H12" s="25">
        <v>54947.832999999999</v>
      </c>
      <c r="I12" s="25">
        <f>+SUM(F12:H12)</f>
        <v>54947.832999999999</v>
      </c>
      <c r="J12" s="11"/>
      <c r="L12" s="11"/>
      <c r="N12" s="11"/>
      <c r="P12" s="11"/>
    </row>
    <row r="13" spans="1:17" x14ac:dyDescent="0.25">
      <c r="A13" s="1">
        <v>5</v>
      </c>
      <c r="B13" s="27" t="s">
        <v>38</v>
      </c>
      <c r="C13" s="25">
        <f t="shared" si="0"/>
        <v>125193.17300000001</v>
      </c>
      <c r="D13" s="25">
        <v>69192.592000000004</v>
      </c>
      <c r="E13" s="25">
        <v>1000</v>
      </c>
      <c r="F13" s="25">
        <v>0</v>
      </c>
      <c r="G13" s="25">
        <v>0</v>
      </c>
      <c r="H13" s="25">
        <v>55000.580999999998</v>
      </c>
      <c r="I13" s="25">
        <f t="shared" si="1"/>
        <v>55000.580999999998</v>
      </c>
    </row>
    <row r="14" spans="1:17" x14ac:dyDescent="0.25">
      <c r="A14" s="1">
        <v>6</v>
      </c>
      <c r="B14" s="27" t="s">
        <v>39</v>
      </c>
      <c r="C14" s="25">
        <f>+D14+E14+I14</f>
        <v>124299.34899999999</v>
      </c>
      <c r="D14" s="25">
        <v>69542.952999999994</v>
      </c>
      <c r="E14" s="25">
        <v>0</v>
      </c>
      <c r="F14" s="25">
        <v>0</v>
      </c>
      <c r="G14" s="25">
        <v>0</v>
      </c>
      <c r="H14" s="25">
        <v>54756.396000000001</v>
      </c>
      <c r="I14" s="25">
        <f t="shared" si="1"/>
        <v>54756.396000000001</v>
      </c>
    </row>
    <row r="15" spans="1:17" x14ac:dyDescent="0.25">
      <c r="A15" s="1">
        <v>7</v>
      </c>
      <c r="B15" s="27" t="s">
        <v>40</v>
      </c>
      <c r="C15" s="25">
        <f t="shared" si="0"/>
        <v>125948.201</v>
      </c>
      <c r="D15" s="25">
        <v>69008.235000000001</v>
      </c>
      <c r="E15" s="25">
        <v>2100</v>
      </c>
      <c r="F15" s="25">
        <v>0</v>
      </c>
      <c r="G15" s="25">
        <v>0</v>
      </c>
      <c r="H15" s="25">
        <v>54839.966</v>
      </c>
      <c r="I15" s="25">
        <f>+SUM(F15:H15)</f>
        <v>54839.966</v>
      </c>
    </row>
    <row r="16" spans="1:17" x14ac:dyDescent="0.25">
      <c r="A16" s="1">
        <v>8</v>
      </c>
      <c r="B16" s="27" t="s">
        <v>41</v>
      </c>
      <c r="C16" s="25">
        <f t="shared" si="0"/>
        <v>125329.334</v>
      </c>
      <c r="D16" s="25">
        <v>68989.716</v>
      </c>
      <c r="E16" s="25">
        <v>1235.4090000000001</v>
      </c>
      <c r="F16" s="25">
        <v>0</v>
      </c>
      <c r="G16" s="25">
        <v>0</v>
      </c>
      <c r="H16" s="25">
        <v>55104.209000000003</v>
      </c>
      <c r="I16" s="25">
        <f t="shared" si="1"/>
        <v>55104.209000000003</v>
      </c>
    </row>
    <row r="17" spans="1:9" x14ac:dyDescent="0.25">
      <c r="A17" s="1">
        <v>9</v>
      </c>
      <c r="B17" s="27" t="s">
        <v>42</v>
      </c>
      <c r="C17" s="25">
        <f t="shared" si="0"/>
        <v>125239.88699999999</v>
      </c>
      <c r="D17" s="22">
        <v>68878.3</v>
      </c>
      <c r="E17" s="22">
        <v>1278.3320000000001</v>
      </c>
      <c r="F17" s="25">
        <v>0</v>
      </c>
      <c r="G17" s="22">
        <v>0</v>
      </c>
      <c r="H17" s="22">
        <v>55083.254999999997</v>
      </c>
      <c r="I17" s="25">
        <f t="shared" si="1"/>
        <v>55083.254999999997</v>
      </c>
    </row>
    <row r="18" spans="1:9" x14ac:dyDescent="0.25">
      <c r="A18" s="1">
        <v>10</v>
      </c>
      <c r="B18" s="27" t="s">
        <v>30</v>
      </c>
      <c r="C18" s="25">
        <f t="shared" si="0"/>
        <v>125455.04700000001</v>
      </c>
      <c r="D18" s="22">
        <v>68837.376000000004</v>
      </c>
      <c r="E18" s="22">
        <v>1000</v>
      </c>
      <c r="F18" s="25">
        <v>0</v>
      </c>
      <c r="G18" s="22">
        <v>0</v>
      </c>
      <c r="H18" s="22">
        <v>55617.671000000002</v>
      </c>
      <c r="I18" s="25">
        <f t="shared" si="1"/>
        <v>55617.671000000002</v>
      </c>
    </row>
    <row r="19" spans="1:9" x14ac:dyDescent="0.25">
      <c r="A19" s="1">
        <v>11</v>
      </c>
      <c r="B19" s="27" t="s">
        <v>43</v>
      </c>
      <c r="C19" s="25">
        <f t="shared" si="0"/>
        <v>125206.71799999999</v>
      </c>
      <c r="D19" s="22">
        <v>68818.856</v>
      </c>
      <c r="E19" s="22">
        <v>800</v>
      </c>
      <c r="F19" s="25">
        <v>0</v>
      </c>
      <c r="G19" s="22">
        <v>0</v>
      </c>
      <c r="H19" s="22">
        <v>55587.862000000001</v>
      </c>
      <c r="I19" s="25">
        <f>+SUM(F19:H19)</f>
        <v>55587.862000000001</v>
      </c>
    </row>
    <row r="20" spans="1:9" x14ac:dyDescent="0.25">
      <c r="A20" s="1">
        <v>12</v>
      </c>
      <c r="B20" s="27" t="s">
        <v>44</v>
      </c>
      <c r="C20" s="25">
        <f t="shared" si="0"/>
        <v>126615.25099999999</v>
      </c>
      <c r="D20" s="22">
        <v>71127.055999999997</v>
      </c>
      <c r="E20" s="22">
        <v>0</v>
      </c>
      <c r="F20" s="25">
        <v>0</v>
      </c>
      <c r="G20" s="22">
        <v>0</v>
      </c>
      <c r="H20" s="22">
        <v>55488.195</v>
      </c>
      <c r="I20" s="25">
        <f t="shared" si="1"/>
        <v>55488.195</v>
      </c>
    </row>
    <row r="21" spans="1:9" x14ac:dyDescent="0.25">
      <c r="A21" s="1">
        <v>13</v>
      </c>
      <c r="B21" s="27" t="s">
        <v>45</v>
      </c>
      <c r="C21" s="25">
        <f t="shared" si="0"/>
        <v>126819.89199999999</v>
      </c>
      <c r="D21" s="22">
        <v>70786.338000000003</v>
      </c>
      <c r="E21" s="22">
        <v>0</v>
      </c>
      <c r="F21" s="25">
        <v>0</v>
      </c>
      <c r="G21" s="22">
        <v>0</v>
      </c>
      <c r="H21" s="22">
        <v>56033.553999999996</v>
      </c>
      <c r="I21" s="25">
        <f t="shared" si="1"/>
        <v>56033.553999999996</v>
      </c>
    </row>
    <row r="22" spans="1:9" x14ac:dyDescent="0.25">
      <c r="A22" s="1">
        <v>14</v>
      </c>
      <c r="B22" t="s">
        <v>19</v>
      </c>
      <c r="C22" s="24">
        <f>+D22+E22+I22</f>
        <v>1629602.3250000002</v>
      </c>
      <c r="D22" s="20">
        <f t="shared" ref="D22:H22" si="2">+SUM(D9:D21)</f>
        <v>902330.47500000009</v>
      </c>
      <c r="E22" s="20">
        <f t="shared" si="2"/>
        <v>10925.285</v>
      </c>
      <c r="F22" s="20">
        <f t="shared" si="2"/>
        <v>0</v>
      </c>
      <c r="G22" s="20">
        <f t="shared" si="2"/>
        <v>0</v>
      </c>
      <c r="H22" s="20">
        <f t="shared" si="2"/>
        <v>716346.56499999994</v>
      </c>
      <c r="I22" s="20">
        <f>+SUM(I9:I21)</f>
        <v>716346.56499999994</v>
      </c>
    </row>
    <row r="23" spans="1:9" x14ac:dyDescent="0.25">
      <c r="A23" s="1">
        <v>15</v>
      </c>
      <c r="B23" t="s">
        <v>22</v>
      </c>
      <c r="C23" s="24">
        <f>+D23+E23+I23</f>
        <v>125354.02499999999</v>
      </c>
      <c r="D23" s="26">
        <f t="shared" ref="D23:I23" si="3">AVERAGE(D9:D21)</f>
        <v>69410.036538461543</v>
      </c>
      <c r="E23" s="26">
        <f t="shared" si="3"/>
        <v>840.4065384615385</v>
      </c>
      <c r="F23" s="26">
        <f t="shared" si="3"/>
        <v>0</v>
      </c>
      <c r="G23" s="26">
        <f t="shared" si="3"/>
        <v>0</v>
      </c>
      <c r="H23" s="26">
        <f t="shared" si="3"/>
        <v>55103.581923076919</v>
      </c>
      <c r="I23" s="26">
        <f t="shared" si="3"/>
        <v>55103.581923076919</v>
      </c>
    </row>
    <row r="24" spans="1:9" x14ac:dyDescent="0.25">
      <c r="A24" s="1">
        <v>16</v>
      </c>
      <c r="B24" t="s">
        <v>20</v>
      </c>
      <c r="D24" s="3">
        <f>+D23/$C$23</f>
        <v>0.55371206898591052</v>
      </c>
      <c r="E24" s="3">
        <f t="shared" ref="E24:H24" si="4">+E23/$C$23</f>
        <v>6.7042644898042845E-3</v>
      </c>
      <c r="F24" s="3">
        <f t="shared" si="4"/>
        <v>0</v>
      </c>
      <c r="G24" s="3">
        <f t="shared" si="4"/>
        <v>0</v>
      </c>
      <c r="H24" s="3">
        <f t="shared" si="4"/>
        <v>0.43958366652428532</v>
      </c>
      <c r="I24" s="3">
        <f>+I23/$C$23</f>
        <v>0.43958366652428532</v>
      </c>
    </row>
    <row r="25" spans="1:9" x14ac:dyDescent="0.25">
      <c r="A25" s="1">
        <v>17</v>
      </c>
      <c r="B25" t="s">
        <v>21</v>
      </c>
      <c r="D25" s="3">
        <f>+D21/$C$21</f>
        <v>0.55816431384439291</v>
      </c>
      <c r="E25" s="3">
        <f t="shared" ref="E25:G25" si="5">+E21/$C$21</f>
        <v>0</v>
      </c>
      <c r="F25" s="3">
        <f t="shared" si="5"/>
        <v>0</v>
      </c>
      <c r="G25" s="3">
        <f t="shared" si="5"/>
        <v>0</v>
      </c>
      <c r="H25" s="3">
        <f>+H21/$C$21</f>
        <v>0.4418356861556072</v>
      </c>
      <c r="I25" s="3">
        <f>+I21/$C$21</f>
        <v>0.4418356861556072</v>
      </c>
    </row>
    <row r="29" spans="1:9" x14ac:dyDescent="0.25">
      <c r="E29" s="29"/>
    </row>
    <row r="30" spans="1:9" x14ac:dyDescent="0.25">
      <c r="E30" s="29"/>
    </row>
    <row r="31" spans="1:9" x14ac:dyDescent="0.25">
      <c r="E31" s="29"/>
    </row>
  </sheetData>
  <mergeCells count="1">
    <mergeCell ref="H1:I1"/>
  </mergeCells>
  <pageMargins left="0.45" right="0.45" top="0.75" bottom="0.75" header="0.3" footer="0.3"/>
  <pageSetup scale="70" orientation="landscape" r:id="rId1"/>
  <ignoredErrors>
    <ignoredError sqref="I9:I2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A14AF6-AA84-4CD1-BF06-D993B6BE162F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d7aa59e4-26b3-4843-85f5-5d92debce9c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7467162-A532-4F00-B632-396AC484D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D17429-4D4D-437A-8C37-27D7833D1B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A1</vt:lpstr>
      <vt:lpstr>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Jennie Phelps</cp:lastModifiedBy>
  <cp:lastPrinted>2025-05-06T13:48:24Z</cp:lastPrinted>
  <dcterms:created xsi:type="dcterms:W3CDTF">2021-10-19T13:15:57Z</dcterms:created>
  <dcterms:modified xsi:type="dcterms:W3CDTF">2025-05-06T13:48:26Z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