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K:\Case No 2025-00107 FULL RATE CASE\AG First Data Request\"/>
    </mc:Choice>
  </mc:AlternateContent>
  <xr:revisionPtr revIDLastSave="0" documentId="13_ncr:1_{9B2E3674-72E7-41F6-8A91-9BDD37147458}" xr6:coauthVersionLast="36" xr6:coauthVersionMax="36" xr10:uidLastSave="{00000000-0000-0000-0000-000000000000}"/>
  <bookViews>
    <workbookView xWindow="0" yWindow="0" windowWidth="28800" windowHeight="11325" tabRatio="783" xr2:uid="{87FF5408-64D2-40B8-B74F-8494C0F1876E}"/>
  </bookViews>
  <sheets>
    <sheet name="Benefit Summary" sheetId="11" r:id="rId1"/>
    <sheet name="457xx Plans" sheetId="21" r:id="rId2"/>
    <sheet name="2023" sheetId="9" r:id="rId3"/>
    <sheet name="2024" sheetId="12" r:id="rId4"/>
    <sheet name="2025" sheetId="20"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7" i="20" l="1"/>
  <c r="X7" i="12"/>
  <c r="X11" i="20" l="1"/>
  <c r="W11" i="20"/>
  <c r="V11" i="20"/>
  <c r="S11" i="20"/>
  <c r="R11" i="20"/>
  <c r="Q11" i="20"/>
  <c r="P11" i="20"/>
  <c r="O11" i="20"/>
  <c r="N11" i="20"/>
  <c r="M11" i="20"/>
  <c r="L11" i="20"/>
  <c r="K11" i="20"/>
  <c r="J11" i="20"/>
  <c r="H11" i="20"/>
  <c r="G11" i="20"/>
  <c r="F11" i="20"/>
  <c r="E11" i="20"/>
  <c r="D11" i="20"/>
  <c r="Z9" i="20"/>
  <c r="I9" i="20"/>
  <c r="Y9" i="20" s="1"/>
  <c r="Z8" i="20"/>
  <c r="I8" i="20"/>
  <c r="Y8" i="20" s="1"/>
  <c r="Z7" i="20"/>
  <c r="T7" i="20"/>
  <c r="I7" i="20"/>
  <c r="Y6" i="20"/>
  <c r="V6" i="20"/>
  <c r="T6" i="20"/>
  <c r="R6" i="20"/>
  <c r="P6" i="20"/>
  <c r="N6" i="20"/>
  <c r="L6" i="20"/>
  <c r="I11" i="20" l="1"/>
  <c r="U11" i="20"/>
  <c r="T11" i="20"/>
  <c r="Y7" i="20"/>
  <c r="Z11" i="20"/>
  <c r="Y11" i="20" l="1"/>
  <c r="F11" i="12"/>
  <c r="T7" i="12" l="1"/>
  <c r="M11" i="12" l="1"/>
  <c r="K11" i="12"/>
  <c r="X11" i="12"/>
  <c r="W11" i="12"/>
  <c r="V11" i="12"/>
  <c r="T11" i="12"/>
  <c r="S11" i="12"/>
  <c r="R11" i="12"/>
  <c r="Q11" i="12"/>
  <c r="P11" i="12"/>
  <c r="O11" i="12"/>
  <c r="N11" i="12"/>
  <c r="G11" i="12"/>
  <c r="E11" i="12"/>
  <c r="Z7" i="12"/>
  <c r="I7" i="12"/>
  <c r="Y7" i="12" s="1"/>
  <c r="H11" i="12"/>
  <c r="AB6" i="12"/>
  <c r="Y6" i="12"/>
  <c r="V6" i="12"/>
  <c r="T6" i="12"/>
  <c r="R6" i="12"/>
  <c r="P6" i="12"/>
  <c r="N6" i="12"/>
  <c r="L6" i="12"/>
  <c r="U11" i="12" l="1"/>
  <c r="J11" i="12"/>
  <c r="L11" i="12"/>
  <c r="D11" i="12"/>
  <c r="Z11" i="12" l="1"/>
  <c r="Y11" i="12"/>
  <c r="I11" i="12"/>
  <c r="Z7" i="9" l="1"/>
  <c r="Z8" i="9"/>
  <c r="V11" i="9"/>
  <c r="R11" i="9" l="1"/>
  <c r="L11" i="9" l="1"/>
  <c r="J11" i="9"/>
  <c r="D7" i="9" l="1"/>
  <c r="F8" i="9"/>
  <c r="AB6" i="9" l="1"/>
  <c r="X11" i="9" l="1"/>
  <c r="W11" i="9"/>
  <c r="T11" i="9"/>
  <c r="S11" i="9"/>
  <c r="Q11" i="9"/>
  <c r="P11" i="9"/>
  <c r="O11" i="9"/>
  <c r="N11" i="9"/>
  <c r="M11" i="9"/>
  <c r="K11" i="9"/>
  <c r="H11" i="9"/>
  <c r="G11" i="9"/>
  <c r="F11" i="9"/>
  <c r="E11" i="9"/>
  <c r="D11" i="9"/>
  <c r="Z9" i="9"/>
  <c r="I9" i="9"/>
  <c r="Y9" i="9" s="1"/>
  <c r="I7" i="9"/>
  <c r="Y7" i="9" s="1"/>
  <c r="U11" i="9"/>
  <c r="I8" i="9"/>
  <c r="Y8" i="9" s="1"/>
  <c r="Y6" i="9"/>
  <c r="V6" i="9"/>
  <c r="T6" i="9"/>
  <c r="R6" i="9"/>
  <c r="P6" i="9"/>
  <c r="N6" i="9"/>
  <c r="L6" i="9"/>
  <c r="I11" i="9" l="1"/>
  <c r="Z11" i="9"/>
  <c r="Y11" i="9"/>
</calcChain>
</file>

<file path=xl/sharedStrings.xml><?xml version="1.0" encoding="utf-8"?>
<sst xmlns="http://schemas.openxmlformats.org/spreadsheetml/2006/main" count="132" uniqueCount="55">
  <si>
    <t>Regular</t>
  </si>
  <si>
    <t>Overtime</t>
  </si>
  <si>
    <t>Vacation Payout</t>
  </si>
  <si>
    <t>Bonus</t>
  </si>
  <si>
    <t>Other</t>
  </si>
  <si>
    <t>Sub-Total</t>
  </si>
  <si>
    <t>Health Benefits Cost</t>
  </si>
  <si>
    <t>Dental Benefits</t>
  </si>
  <si>
    <t>Vision</t>
  </si>
  <si>
    <t>Life Insurance</t>
  </si>
  <si>
    <t>AD&amp;D</t>
  </si>
  <si>
    <t>401k</t>
  </si>
  <si>
    <t>Defined Benefit Retirement</t>
  </si>
  <si>
    <t>Any Other</t>
  </si>
  <si>
    <t>Totals</t>
  </si>
  <si>
    <t>Employee</t>
  </si>
  <si>
    <t>Company</t>
  </si>
  <si>
    <t>TOTALS</t>
  </si>
  <si>
    <t>Farmers RECC</t>
  </si>
  <si>
    <t>Farmers</t>
  </si>
  <si>
    <t>PSC Reference</t>
  </si>
  <si>
    <t>R4</t>
  </si>
  <si>
    <t>President &amp; CEO - Former</t>
  </si>
  <si>
    <t>Service Awards</t>
  </si>
  <si>
    <t>Long Term Disability Insurance (AD&amp;D)</t>
  </si>
  <si>
    <t>Other - Employee Assistance Program</t>
  </si>
  <si>
    <t>Medical Insurance</t>
  </si>
  <si>
    <t>Dental Insurance</t>
  </si>
  <si>
    <t>Delta Dental of Kentucky is the dental provider.  Premiums are paid 35% by the employer and 65% by the employee.</t>
  </si>
  <si>
    <t>Vision Plan</t>
  </si>
  <si>
    <t>EyeMed is the vision provider.  Premiums are paid 100% by the employee.</t>
  </si>
  <si>
    <t>Retirement Plans</t>
  </si>
  <si>
    <t>Other - Business Travel/Accident Insurance</t>
  </si>
  <si>
    <r>
      <t>Employees,</t>
    </r>
    <r>
      <rPr>
        <u/>
        <sz val="11"/>
        <color rgb="FF000000"/>
        <rFont val="Arial Narrow"/>
        <family val="2"/>
      </rPr>
      <t xml:space="preserve"> hired before January 1, 2012</t>
    </r>
    <r>
      <rPr>
        <sz val="11"/>
        <color rgb="FF000000"/>
        <rFont val="Arial Narrow"/>
        <family val="2"/>
      </rPr>
      <t>, are eligible for a Retirement Security Plan (“RS”) defined benefit plan and a 401k defined contribution retirement plan.  All plans are administered by National Rural Electric Cooperative Association (“ NRECA”).  The annual billing rate for the RS plan is determined by NRECA.  RS billing rates are 2021 – 23.10%, 2022 – 23.57% and 2023 – 24.28%.   Participants do not make employee contributions to the RS Plan.  Employees have the option to contribute to the 401k plan.  Farmers RECC contributes an employer contribution equal to 100% of the employee elective contributions of 0.5% to 1.0% of the participant’s compensation.</t>
    </r>
  </si>
  <si>
    <t xml:space="preserve">The coverage is paid by the cooperative at the rate of two times of an employee's annual salary.  The plan is administered by NRECA.  </t>
  </si>
  <si>
    <t xml:space="preserve">This insurance is administered by Hartford.  The coverage is paid by the cooperative.  </t>
  </si>
  <si>
    <t>11/01/2023 Pay Rate</t>
  </si>
  <si>
    <t>Position Title - as of December 31, 2023</t>
  </si>
  <si>
    <t>Position Title - as of December 31, 2024</t>
  </si>
  <si>
    <t>11/01/2024 Pay Rate</t>
  </si>
  <si>
    <r>
      <t>Since 2016, Farmers RECC has been a member of the Kentucky Rural Electric Cooperative ("KREC") employers benefit group.  Medical coverage is offered through the Anthem network.  Premiums are paid 90% by the employer and 10% by the employee.  Deductibles and out of pocket costs are paid by the employee.  A single plan has a $1500 deductible and a $2000 maximum out of pocket.  A family plan has an embedded $3000 deductible with a  $4000 maximum out of pocket.  There are no copays associated with this plan.</t>
    </r>
    <r>
      <rPr>
        <sz val="11"/>
        <color rgb="FFFF0000"/>
        <rFont val="Arial Narrow"/>
        <family val="2"/>
      </rPr>
      <t xml:space="preserve">  Please note, effective 01/01/2025, premiums will be paid 88% by the employer and 12% by the employee.</t>
    </r>
    <r>
      <rPr>
        <sz val="11"/>
        <color theme="1"/>
        <rFont val="Arial Narrow"/>
        <family val="2"/>
      </rPr>
      <t xml:space="preserve"> </t>
    </r>
  </si>
  <si>
    <t>S1</t>
  </si>
  <si>
    <t>President &amp; CEO</t>
  </si>
  <si>
    <t>CONFIDENTIAL - Case No 2025-00107</t>
  </si>
  <si>
    <t>Q1 - 2025</t>
  </si>
  <si>
    <t>Case No 2025-00107</t>
  </si>
  <si>
    <t>01/01/2025 Payrate</t>
  </si>
  <si>
    <t>Any Other**</t>
  </si>
  <si>
    <t>**See tab labled "457xx Plans"</t>
  </si>
  <si>
    <t>Benefits listed below apply to all full-time employees:</t>
  </si>
  <si>
    <r>
      <t xml:space="preserve">Employees, </t>
    </r>
    <r>
      <rPr>
        <u/>
        <sz val="11"/>
        <color theme="1"/>
        <rFont val="Arial Narrow"/>
        <family val="2"/>
      </rPr>
      <t>hired after January 1, 2012</t>
    </r>
    <r>
      <rPr>
        <sz val="11"/>
        <color theme="1"/>
        <rFont val="Arial Narrow"/>
        <family val="2"/>
      </rPr>
      <t xml:space="preserve">, are eligible for a 401k defined contribution retirement plan.  The plan is administered by NRECA.  Following one month of eligibility service, the employee may make employee contributions to the Plan.  After an employee completes one year of eligibility service, Farmers RECC contributes to each Participant’s account an employer contribution equal to 100% of employee elective contributions of 1.0% to 4.0% of the participant’s compensation.  After an Employee completes one year of eligibility service, Farmers RECC contributes to each participant’s account an employer base contribution equal to 6.0% of the participant’s compensation.     </t>
    </r>
  </si>
  <si>
    <t>Salary &amp; Benefit Data by Executive Staff</t>
  </si>
  <si>
    <t>This policy is a specialized insurance coverage designed to protect employees traveling for business purposes.  It offers comprehensive protection against unexpected incidents and expenses that can occur during a business travel.  The cost is paid by the cooperative.  In 2024, the annual cost was $324.00</t>
  </si>
  <si>
    <t>This program is offered at no cost to the employee.  It is a voluntary, work-based program that offers free and confidential assessments, short-term counseling, referrals, and follow-up services to employees who have personal and/or work-related problems.  In 2024, the total cost was $3,154.00.</t>
  </si>
  <si>
    <t>OAG Response 50d, Response 50h, Response 50i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</si>
</sst>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0_);\(0\)"/>
    <numFmt numFmtId="165" formatCode="_(* #,##0_);_(* \(#,##0\);_(* &quot;-&quot;??_);_(@_)"/>
    <numFmt numFmtId="166" formatCode="_(&quot;$&quot;* #,##0_);_(&quot;$&quot;* \(#,##0\);_(&quot;$&quot;* &quot;-&quot;??_);_(@_)"/>
  </numFmts>
  <fonts count="21" x14ac:knownFonts="1">
    <font>
      <sz val="11"/>
      <color theme="1"/>
      <name val="Calibri"/>
      <family val="2"/>
      <scheme val="minor"/>
    </font>
    <font>
      <sz val="11"/>
      <color theme="1"/>
      <name val="Calibri"/>
      <family val="2"/>
      <scheme val="minor"/>
    </font>
    <font>
      <b/>
      <sz val="12"/>
      <color rgb="FF000000"/>
      <name val="Arial Narrow"/>
      <family val="2"/>
    </font>
    <font>
      <sz val="12"/>
      <color theme="1"/>
      <name val="Arial Narrow"/>
      <family val="2"/>
    </font>
    <font>
      <b/>
      <sz val="12"/>
      <color theme="1"/>
      <name val="Arial Narrow"/>
      <family val="2"/>
    </font>
    <font>
      <sz val="12"/>
      <color rgb="FF000000"/>
      <name val="Arial Narrow"/>
      <family val="2"/>
    </font>
    <font>
      <sz val="12"/>
      <name val="Arial Narrow"/>
      <family val="2"/>
    </font>
    <font>
      <sz val="12"/>
      <color rgb="FF0070C0"/>
      <name val="Arial Narrow"/>
      <family val="2"/>
    </font>
    <font>
      <sz val="12"/>
      <color rgb="FF282D2D"/>
      <name val="Arial Narrow"/>
      <family val="2"/>
    </font>
    <font>
      <sz val="12"/>
      <color theme="1"/>
      <name val="Arial"/>
      <family val="2"/>
    </font>
    <font>
      <b/>
      <sz val="12"/>
      <color rgb="FFFF0000"/>
      <name val="Arial Narrow"/>
      <family val="2"/>
    </font>
    <font>
      <sz val="11"/>
      <color theme="1"/>
      <name val="Arial Narrow"/>
      <family val="2"/>
    </font>
    <font>
      <b/>
      <u/>
      <sz val="11"/>
      <color rgb="FFFF0000"/>
      <name val="Arial Narrow"/>
      <family val="2"/>
    </font>
    <font>
      <sz val="11"/>
      <color rgb="FF000000"/>
      <name val="Arial Narrow"/>
      <family val="2"/>
    </font>
    <font>
      <sz val="11"/>
      <color rgb="FFFF0000"/>
      <name val="Arial Narrow"/>
      <family val="2"/>
    </font>
    <font>
      <u/>
      <sz val="11"/>
      <color rgb="FF000000"/>
      <name val="Arial Narrow"/>
      <family val="2"/>
    </font>
    <font>
      <b/>
      <sz val="11"/>
      <color theme="1"/>
      <name val="Arial Narrow"/>
      <family val="2"/>
    </font>
    <font>
      <sz val="12"/>
      <color rgb="FFFF0000"/>
      <name val="Arial Narrow"/>
      <family val="2"/>
    </font>
    <font>
      <b/>
      <sz val="16"/>
      <color rgb="FFFF0000"/>
      <name val="Arial Narrow"/>
      <family val="2"/>
    </font>
    <font>
      <b/>
      <sz val="11"/>
      <color rgb="FFFF0000"/>
      <name val="Arial Narrow"/>
      <family val="2"/>
    </font>
    <font>
      <u/>
      <sz val="11"/>
      <color theme="1"/>
      <name val="Arial Narrow"/>
      <family val="2"/>
    </font>
  </fonts>
  <fills count="4">
    <fill>
      <patternFill patternType="none"/>
    </fill>
    <fill>
      <patternFill patternType="gray125"/>
    </fill>
    <fill>
      <patternFill patternType="solid">
        <fgColor theme="3" tint="0.59999389629810485"/>
        <bgColor indexed="64"/>
      </patternFill>
    </fill>
    <fill>
      <patternFill patternType="solid">
        <fgColor rgb="FFFF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0" fontId="9" fillId="0" borderId="0"/>
    <xf numFmtId="44" fontId="1" fillId="0" borderId="0" applyFont="0" applyFill="0" applyBorder="0" applyAlignment="0" applyProtection="0"/>
  </cellStyleXfs>
  <cellXfs count="63">
    <xf numFmtId="0" fontId="0" fillId="0" borderId="0" xfId="0"/>
    <xf numFmtId="49" fontId="2" fillId="0" borderId="0" xfId="0" applyNumberFormat="1" applyFont="1" applyFill="1" applyBorder="1" applyAlignment="1">
      <alignment horizontal="left" vertical="top"/>
    </xf>
    <xf numFmtId="0" fontId="3" fillId="0" borderId="0" xfId="0" applyFont="1" applyFill="1" applyBorder="1" applyAlignment="1">
      <alignment horizontal="left" vertical="top"/>
    </xf>
    <xf numFmtId="0" fontId="3" fillId="0" borderId="0" xfId="0" applyFont="1"/>
    <xf numFmtId="164" fontId="4" fillId="0" borderId="1" xfId="0" applyNumberFormat="1" applyFont="1" applyFill="1" applyBorder="1" applyAlignment="1" applyProtection="1">
      <alignment horizontal="center" vertical="top" wrapText="1"/>
    </xf>
    <xf numFmtId="0" fontId="2" fillId="0" borderId="0" xfId="0" applyFont="1" applyFill="1" applyBorder="1" applyAlignment="1">
      <alignment horizontal="left" vertical="top"/>
    </xf>
    <xf numFmtId="0" fontId="5" fillId="0" borderId="0" xfId="0" applyFont="1" applyFill="1" applyBorder="1" applyAlignment="1">
      <alignment horizontal="left" vertical="top"/>
    </xf>
    <xf numFmtId="49" fontId="5" fillId="0" borderId="1" xfId="0" applyNumberFormat="1" applyFont="1" applyFill="1" applyBorder="1" applyAlignment="1">
      <alignment horizontal="center" vertical="center" wrapText="1"/>
    </xf>
    <xf numFmtId="0" fontId="3" fillId="0" borderId="1" xfId="0" applyFont="1" applyBorder="1" applyAlignment="1" applyProtection="1">
      <alignment horizontal="left"/>
      <protection locked="0"/>
    </xf>
    <xf numFmtId="166" fontId="5" fillId="2" borderId="1" xfId="0" applyNumberFormat="1" applyFont="1" applyFill="1" applyBorder="1" applyAlignment="1">
      <alignment vertical="top"/>
    </xf>
    <xf numFmtId="41" fontId="7" fillId="0" borderId="1" xfId="0" applyNumberFormat="1" applyFont="1" applyFill="1" applyBorder="1" applyAlignment="1" applyProtection="1">
      <alignment vertical="top"/>
      <protection locked="0"/>
    </xf>
    <xf numFmtId="41" fontId="5" fillId="2" borderId="1" xfId="0" applyNumberFormat="1" applyFont="1" applyFill="1" applyBorder="1" applyAlignment="1">
      <alignment vertical="top"/>
    </xf>
    <xf numFmtId="49" fontId="8" fillId="0" borderId="1" xfId="0" applyNumberFormat="1" applyFont="1" applyFill="1" applyBorder="1" applyAlignment="1" applyProtection="1">
      <alignment horizontal="left" vertical="center" wrapText="1"/>
      <protection locked="0"/>
    </xf>
    <xf numFmtId="49" fontId="7"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top"/>
    </xf>
    <xf numFmtId="0" fontId="2" fillId="2" borderId="1" xfId="0" applyFont="1" applyFill="1" applyBorder="1" applyAlignment="1">
      <alignment horizontal="left" vertical="top"/>
    </xf>
    <xf numFmtId="166" fontId="2" fillId="2" borderId="1" xfId="0" applyNumberFormat="1" applyFont="1" applyFill="1" applyBorder="1" applyAlignment="1">
      <alignment vertical="top"/>
    </xf>
    <xf numFmtId="41" fontId="6" fillId="0" borderId="1" xfId="0" applyNumberFormat="1" applyFont="1" applyFill="1" applyBorder="1" applyAlignment="1" applyProtection="1">
      <alignment vertical="top"/>
      <protection locked="0"/>
    </xf>
    <xf numFmtId="0" fontId="3" fillId="0" borderId="1" xfId="0" applyFont="1" applyBorder="1" applyAlignment="1" applyProtection="1">
      <alignment horizontal="center"/>
      <protection locked="0"/>
    </xf>
    <xf numFmtId="0" fontId="3" fillId="0" borderId="1" xfId="0" applyFont="1" applyFill="1" applyBorder="1" applyAlignment="1" applyProtection="1">
      <alignment horizontal="center"/>
      <protection locked="0"/>
    </xf>
    <xf numFmtId="166" fontId="3" fillId="0" borderId="0" xfId="0" applyNumberFormat="1" applyFont="1"/>
    <xf numFmtId="0" fontId="10" fillId="0" borderId="0" xfId="0" applyFont="1" applyFill="1" applyBorder="1" applyAlignment="1">
      <alignment horizontal="left" vertical="top"/>
    </xf>
    <xf numFmtId="165" fontId="6" fillId="0" borderId="1" xfId="1" applyNumberFormat="1" applyFont="1" applyFill="1" applyBorder="1" applyAlignment="1" applyProtection="1">
      <alignment vertical="top"/>
      <protection locked="0"/>
    </xf>
    <xf numFmtId="43" fontId="3" fillId="0" borderId="0" xfId="0" applyNumberFormat="1" applyFont="1"/>
    <xf numFmtId="43" fontId="6" fillId="0" borderId="1" xfId="1" applyFont="1" applyFill="1" applyBorder="1" applyAlignment="1" applyProtection="1">
      <alignment vertical="top"/>
      <protection locked="0"/>
    </xf>
    <xf numFmtId="43" fontId="3" fillId="0" borderId="0" xfId="0" applyNumberFormat="1" applyFont="1" applyFill="1" applyBorder="1" applyAlignment="1">
      <alignment horizontal="left" vertical="top"/>
    </xf>
    <xf numFmtId="0" fontId="3" fillId="0" borderId="1" xfId="0" applyFont="1" applyBorder="1" applyAlignment="1">
      <alignment horizontal="center" wrapText="1"/>
    </xf>
    <xf numFmtId="44" fontId="3" fillId="0" borderId="1" xfId="3" applyFont="1" applyBorder="1" applyAlignment="1">
      <alignment horizontal="center"/>
    </xf>
    <xf numFmtId="0" fontId="11" fillId="0" borderId="0" xfId="0" applyFont="1"/>
    <xf numFmtId="0" fontId="11" fillId="0" borderId="0" xfId="0" applyFont="1" applyAlignment="1">
      <alignment wrapText="1"/>
    </xf>
    <xf numFmtId="0" fontId="12" fillId="0" borderId="0" xfId="0" applyFont="1" applyAlignment="1">
      <alignment wrapText="1"/>
    </xf>
    <xf numFmtId="0" fontId="11" fillId="0" borderId="0" xfId="0" applyFont="1" applyAlignment="1">
      <alignment horizontal="justify" vertical="center"/>
    </xf>
    <xf numFmtId="0" fontId="11" fillId="0" borderId="0" xfId="0" applyFont="1" applyAlignment="1">
      <alignment horizontal="left" vertical="center" wrapText="1"/>
    </xf>
    <xf numFmtId="0" fontId="13" fillId="0" borderId="0" xfId="0" applyFont="1" applyAlignment="1">
      <alignment horizontal="justify" vertical="center"/>
    </xf>
    <xf numFmtId="0" fontId="11" fillId="0" borderId="0" xfId="0" applyFont="1" applyAlignment="1">
      <alignment horizontal="justify" wrapText="1"/>
    </xf>
    <xf numFmtId="0" fontId="16" fillId="0" borderId="0" xfId="0" applyFont="1" applyAlignment="1">
      <alignment wrapText="1"/>
    </xf>
    <xf numFmtId="0" fontId="12" fillId="0" borderId="0" xfId="0" applyFont="1"/>
    <xf numFmtId="0" fontId="12" fillId="0" borderId="0" xfId="0" applyFont="1" applyBorder="1" applyAlignment="1">
      <alignment wrapText="1"/>
    </xf>
    <xf numFmtId="0" fontId="11" fillId="0" borderId="0" xfId="0" applyFont="1" applyAlignment="1">
      <alignment horizontal="justify" vertical="center" wrapText="1"/>
    </xf>
    <xf numFmtId="44" fontId="3" fillId="3" borderId="1" xfId="3" applyFont="1" applyFill="1" applyBorder="1" applyAlignment="1" applyProtection="1">
      <alignment horizontal="left"/>
      <protection locked="0"/>
    </xf>
    <xf numFmtId="0" fontId="3" fillId="3" borderId="1" xfId="0" applyFont="1" applyFill="1" applyBorder="1" applyAlignment="1" applyProtection="1">
      <alignment horizontal="left"/>
      <protection locked="0"/>
    </xf>
    <xf numFmtId="49" fontId="7" fillId="3" borderId="1" xfId="0" applyNumberFormat="1" applyFont="1" applyFill="1" applyBorder="1" applyAlignment="1" applyProtection="1">
      <alignment horizontal="left" vertical="center" wrapText="1"/>
      <protection locked="0"/>
    </xf>
    <xf numFmtId="0" fontId="17" fillId="0" borderId="0" xfId="0" applyFont="1" applyFill="1" applyBorder="1" applyAlignment="1">
      <alignment horizontal="left" vertical="top"/>
    </xf>
    <xf numFmtId="0" fontId="17" fillId="0" borderId="0" xfId="0" applyFont="1"/>
    <xf numFmtId="0" fontId="17" fillId="0" borderId="0" xfId="0" applyFont="1" applyFill="1" applyBorder="1" applyAlignment="1">
      <alignment horizontal="center" vertical="top" wrapText="1"/>
    </xf>
    <xf numFmtId="43" fontId="3" fillId="0" borderId="1" xfId="1" applyFont="1" applyBorder="1"/>
    <xf numFmtId="43" fontId="6" fillId="0" borderId="1" xfId="1" applyFont="1" applyBorder="1" applyProtection="1">
      <protection locked="0"/>
    </xf>
    <xf numFmtId="43" fontId="5" fillId="2" borderId="1" xfId="1" applyFont="1" applyFill="1" applyBorder="1" applyAlignment="1">
      <alignment vertical="top"/>
    </xf>
    <xf numFmtId="43" fontId="6" fillId="0" borderId="1" xfId="1" applyFont="1" applyFill="1" applyBorder="1" applyProtection="1">
      <protection locked="0"/>
    </xf>
    <xf numFmtId="43" fontId="5" fillId="0" borderId="0" xfId="0" applyNumberFormat="1" applyFont="1" applyFill="1" applyBorder="1" applyAlignment="1">
      <alignment horizontal="left" vertical="top"/>
    </xf>
    <xf numFmtId="165" fontId="2" fillId="2" borderId="1" xfId="1" applyNumberFormat="1" applyFont="1" applyFill="1" applyBorder="1" applyAlignment="1">
      <alignment vertical="top"/>
    </xf>
    <xf numFmtId="41" fontId="3" fillId="0" borderId="0" xfId="0" applyNumberFormat="1" applyFont="1" applyFill="1" applyBorder="1" applyAlignment="1">
      <alignment horizontal="left" vertical="top"/>
    </xf>
    <xf numFmtId="0" fontId="6" fillId="0" borderId="1" xfId="0" applyFont="1" applyFill="1" applyBorder="1" applyAlignment="1" applyProtection="1">
      <alignment horizontal="center"/>
      <protection locked="0"/>
    </xf>
    <xf numFmtId="0" fontId="3" fillId="0" borderId="1" xfId="0" applyFont="1" applyFill="1" applyBorder="1" applyAlignment="1" applyProtection="1">
      <alignment horizontal="left"/>
      <protection locked="0"/>
    </xf>
    <xf numFmtId="0" fontId="18" fillId="0" borderId="0" xfId="0" applyFont="1" applyFill="1" applyBorder="1" applyAlignment="1">
      <alignment horizontal="left" vertical="top"/>
    </xf>
    <xf numFmtId="166" fontId="2" fillId="2" borderId="1" xfId="3" applyNumberFormat="1" applyFont="1" applyFill="1" applyBorder="1" applyAlignment="1">
      <alignment vertical="top"/>
    </xf>
    <xf numFmtId="0" fontId="19" fillId="0" borderId="0" xfId="0" applyFont="1" applyAlignment="1">
      <alignment wrapText="1"/>
    </xf>
    <xf numFmtId="49" fontId="5" fillId="0" borderId="2"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17" fillId="0" borderId="6" xfId="0" applyFont="1" applyFill="1" applyBorder="1" applyAlignment="1">
      <alignment horizontal="center" vertical="top"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2" xfId="0" quotePrefix="1" applyNumberFormat="1" applyFont="1" applyFill="1" applyBorder="1" applyAlignment="1">
      <alignment horizontal="center" vertical="center" wrapText="1"/>
    </xf>
  </cellXfs>
  <cellStyles count="4">
    <cellStyle name="Comma" xfId="1" builtinId="3"/>
    <cellStyle name="Currency" xfId="3" builtinId="4"/>
    <cellStyle name="Normal" xfId="0" builtinId="0"/>
    <cellStyle name="Normal 2" xfId="2" xr:uid="{21ED767A-62C8-48B0-9B17-EE3D11679FA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33867</xdr:colOff>
      <xdr:row>43</xdr:row>
      <xdr:rowOff>57150</xdr:rowOff>
    </xdr:to>
    <xdr:pic>
      <xdr:nvPicPr>
        <xdr:cNvPr id="2" name="Picture 1">
          <a:extLst>
            <a:ext uri="{FF2B5EF4-FFF2-40B4-BE49-F238E27FC236}">
              <a16:creationId xmlns:a16="http://schemas.microsoft.com/office/drawing/2014/main" id="{0F71E647-546F-44C1-9342-4F977C8A2B34}"/>
            </a:ext>
          </a:extLst>
        </xdr:cNvPr>
        <xdr:cNvPicPr>
          <a:picLocks noChangeAspect="1"/>
        </xdr:cNvPicPr>
      </xdr:nvPicPr>
      <xdr:blipFill>
        <a:blip xmlns:r="http://schemas.openxmlformats.org/officeDocument/2006/relationships" r:embed="rId1"/>
        <a:stretch>
          <a:fillRect/>
        </a:stretch>
      </xdr:blipFill>
      <xdr:spPr>
        <a:xfrm>
          <a:off x="0" y="0"/>
          <a:ext cx="14664267" cy="824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347C0-88B0-4193-AF0E-0B9A484B29FA}">
  <sheetPr>
    <pageSetUpPr fitToPage="1"/>
  </sheetPr>
  <dimension ref="A1:B31"/>
  <sheetViews>
    <sheetView tabSelected="1" topLeftCell="A22" workbookViewId="0">
      <selection activeCell="A11" sqref="A11"/>
    </sheetView>
  </sheetViews>
  <sheetFormatPr defaultRowHeight="16.5" x14ac:dyDescent="0.3"/>
  <cols>
    <col min="1" max="1" width="94.85546875" style="29" customWidth="1"/>
    <col min="2" max="16384" width="9.140625" style="28"/>
  </cols>
  <sheetData>
    <row r="1" spans="1:1" x14ac:dyDescent="0.3">
      <c r="A1" s="35" t="s">
        <v>18</v>
      </c>
    </row>
    <row r="2" spans="1:1" x14ac:dyDescent="0.3">
      <c r="A2" s="35" t="s">
        <v>45</v>
      </c>
    </row>
    <row r="3" spans="1:1" x14ac:dyDescent="0.3">
      <c r="A3" s="35" t="s">
        <v>54</v>
      </c>
    </row>
    <row r="4" spans="1:1" x14ac:dyDescent="0.3">
      <c r="A4" s="35"/>
    </row>
    <row r="5" spans="1:1" x14ac:dyDescent="0.3">
      <c r="A5" s="56" t="s">
        <v>49</v>
      </c>
    </row>
    <row r="7" spans="1:1" x14ac:dyDescent="0.3">
      <c r="A7" s="30" t="s">
        <v>26</v>
      </c>
    </row>
    <row r="8" spans="1:1" ht="99" x14ac:dyDescent="0.3">
      <c r="A8" s="34" t="s">
        <v>40</v>
      </c>
    </row>
    <row r="9" spans="1:1" x14ac:dyDescent="0.3">
      <c r="A9" s="34"/>
    </row>
    <row r="10" spans="1:1" x14ac:dyDescent="0.3">
      <c r="A10" s="30" t="s">
        <v>27</v>
      </c>
    </row>
    <row r="11" spans="1:1" x14ac:dyDescent="0.3">
      <c r="A11" s="34" t="s">
        <v>28</v>
      </c>
    </row>
    <row r="13" spans="1:1" x14ac:dyDescent="0.3">
      <c r="A13" s="30" t="s">
        <v>29</v>
      </c>
    </row>
    <row r="14" spans="1:1" x14ac:dyDescent="0.3">
      <c r="A14" s="34" t="s">
        <v>30</v>
      </c>
    </row>
    <row r="16" spans="1:1" x14ac:dyDescent="0.3">
      <c r="A16" s="30" t="s">
        <v>31</v>
      </c>
    </row>
    <row r="17" spans="1:2" ht="99" x14ac:dyDescent="0.3">
      <c r="A17" s="33" t="s">
        <v>33</v>
      </c>
    </row>
    <row r="18" spans="1:2" ht="11.25" customHeight="1" x14ac:dyDescent="0.3">
      <c r="A18" s="33"/>
    </row>
    <row r="19" spans="1:2" ht="115.5" x14ac:dyDescent="0.3">
      <c r="A19" s="31" t="s">
        <v>50</v>
      </c>
    </row>
    <row r="20" spans="1:2" x14ac:dyDescent="0.3">
      <c r="A20" s="28"/>
    </row>
    <row r="21" spans="1:2" x14ac:dyDescent="0.3">
      <c r="A21" s="36" t="s">
        <v>9</v>
      </c>
    </row>
    <row r="22" spans="1:2" ht="33" x14ac:dyDescent="0.3">
      <c r="A22" s="38" t="s">
        <v>34</v>
      </c>
    </row>
    <row r="23" spans="1:2" x14ac:dyDescent="0.3">
      <c r="A23" s="32"/>
    </row>
    <row r="24" spans="1:2" x14ac:dyDescent="0.3">
      <c r="A24" s="30" t="s">
        <v>24</v>
      </c>
    </row>
    <row r="25" spans="1:2" x14ac:dyDescent="0.3">
      <c r="A25" s="32" t="s">
        <v>35</v>
      </c>
    </row>
    <row r="27" spans="1:2" x14ac:dyDescent="0.3">
      <c r="A27" s="30" t="s">
        <v>32</v>
      </c>
    </row>
    <row r="28" spans="1:2" ht="49.5" x14ac:dyDescent="0.3">
      <c r="A28" s="34" t="s">
        <v>52</v>
      </c>
    </row>
    <row r="30" spans="1:2" x14ac:dyDescent="0.3">
      <c r="A30" s="37" t="s">
        <v>25</v>
      </c>
    </row>
    <row r="31" spans="1:2" ht="49.5" x14ac:dyDescent="0.3">
      <c r="A31" s="34" t="s">
        <v>53</v>
      </c>
      <c r="B31" s="29"/>
    </row>
  </sheetData>
  <pageMargins left="0.7" right="0.7" top="0.75" bottom="0.75" header="0.3" footer="0.3"/>
  <pageSetup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FC7EB-1C0C-49DC-A39F-A852F3D3C14C}">
  <sheetPr>
    <pageSetUpPr fitToPage="1"/>
  </sheetPr>
  <dimension ref="A1"/>
  <sheetViews>
    <sheetView workbookViewId="0">
      <selection activeCell="D57" sqref="D57"/>
    </sheetView>
  </sheetViews>
  <sheetFormatPr defaultRowHeight="15" x14ac:dyDescent="0.25"/>
  <sheetData/>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038D3-6308-4C91-A7D3-4E9D853CA42A}">
  <sheetPr>
    <pageSetUpPr fitToPage="1"/>
  </sheetPr>
  <dimension ref="A1:AB13"/>
  <sheetViews>
    <sheetView workbookViewId="0">
      <pane ySplit="6" topLeftCell="A7" activePane="bottomLeft" state="frozen"/>
      <selection pane="bottomLeft" activeCell="B11" sqref="B11:C11"/>
    </sheetView>
  </sheetViews>
  <sheetFormatPr defaultRowHeight="15.75" x14ac:dyDescent="0.25"/>
  <cols>
    <col min="1" max="1" width="10.85546875" style="3" customWidth="1"/>
    <col min="2" max="2" width="34.5703125" style="3" customWidth="1"/>
    <col min="3" max="3" width="11.7109375" style="3" customWidth="1"/>
    <col min="4" max="5" width="11.28515625" style="3" customWidth="1"/>
    <col min="6" max="6" width="14.85546875" style="3" customWidth="1"/>
    <col min="7" max="7" width="9.42578125" style="3" customWidth="1"/>
    <col min="8" max="8" width="10.28515625" style="3" customWidth="1"/>
    <col min="9" max="9" width="13" style="3" customWidth="1"/>
    <col min="10" max="10" width="11.85546875" style="3" customWidth="1"/>
    <col min="11" max="11" width="11.28515625" style="3" customWidth="1"/>
    <col min="12" max="12" width="10.28515625" style="3" customWidth="1"/>
    <col min="13" max="13" width="11.28515625" style="3" customWidth="1"/>
    <col min="14" max="14" width="10.28515625" style="3" customWidth="1"/>
    <col min="15" max="15" width="11.28515625" style="3" customWidth="1"/>
    <col min="16" max="16" width="9.42578125" style="3" customWidth="1"/>
    <col min="17" max="17" width="10.7109375" style="3" customWidth="1"/>
    <col min="18" max="18" width="9.42578125" style="3" customWidth="1"/>
    <col min="19" max="19" width="10" style="3" customWidth="1"/>
    <col min="20" max="20" width="9.42578125" style="3" customWidth="1"/>
    <col min="21" max="22" width="9.7109375" style="3" customWidth="1"/>
    <col min="23" max="23" width="11.140625" style="3" customWidth="1"/>
    <col min="24" max="24" width="9.42578125" style="3" customWidth="1"/>
    <col min="25" max="25" width="11.28515625" style="3" customWidth="1"/>
    <col min="26" max="26" width="9.7109375" style="3" customWidth="1"/>
    <col min="27" max="29" width="9.140625" style="3" customWidth="1"/>
    <col min="30" max="16384" width="9.140625" style="3"/>
  </cols>
  <sheetData>
    <row r="1" spans="1:28" x14ac:dyDescent="0.25">
      <c r="A1" s="1" t="s">
        <v>18</v>
      </c>
      <c r="B1" s="2"/>
      <c r="C1" s="2"/>
      <c r="E1" s="2"/>
      <c r="F1" s="2"/>
      <c r="G1" s="2"/>
      <c r="H1" s="2"/>
      <c r="I1" s="21"/>
      <c r="J1" s="2"/>
      <c r="K1" s="51"/>
      <c r="L1" s="25"/>
      <c r="M1" s="25"/>
      <c r="N1" s="25"/>
      <c r="O1" s="25"/>
      <c r="P1" s="2"/>
      <c r="Q1" s="2"/>
      <c r="R1" s="2"/>
      <c r="S1" s="2"/>
      <c r="T1" s="2"/>
      <c r="U1" s="2"/>
      <c r="V1" s="2"/>
      <c r="W1" s="2"/>
      <c r="X1" s="2"/>
      <c r="Y1" s="2"/>
      <c r="Z1" s="2"/>
    </row>
    <row r="2" spans="1:28" x14ac:dyDescent="0.25">
      <c r="A2" s="1" t="s">
        <v>43</v>
      </c>
      <c r="B2" s="2"/>
      <c r="C2" s="2"/>
      <c r="E2" s="4">
        <v>2023</v>
      </c>
      <c r="F2" s="2"/>
      <c r="G2" s="2"/>
      <c r="H2" s="2"/>
      <c r="I2" s="2"/>
      <c r="J2" s="2"/>
      <c r="K2" s="2"/>
      <c r="L2" s="23"/>
      <c r="M2" s="25"/>
      <c r="N2" s="25"/>
      <c r="O2" s="25"/>
      <c r="P2" s="25"/>
      <c r="Q2" s="2"/>
      <c r="R2" s="2"/>
      <c r="S2" s="2"/>
      <c r="T2" s="2"/>
      <c r="U2" s="2"/>
      <c r="V2" s="2"/>
      <c r="W2" s="2"/>
      <c r="X2" s="2"/>
      <c r="Y2" s="2"/>
      <c r="Z2" s="2"/>
    </row>
    <row r="3" spans="1:28" x14ac:dyDescent="0.25">
      <c r="A3" s="1" t="s">
        <v>51</v>
      </c>
      <c r="B3" s="2"/>
      <c r="C3" s="2"/>
      <c r="D3"/>
      <c r="F3" s="2"/>
      <c r="G3" s="2"/>
      <c r="H3" s="2"/>
      <c r="I3" s="2"/>
      <c r="J3" s="2"/>
      <c r="K3" s="25"/>
      <c r="L3" s="23"/>
      <c r="M3" s="25"/>
      <c r="N3" s="25"/>
      <c r="O3" s="2"/>
      <c r="P3" s="25"/>
      <c r="Q3" s="2"/>
      <c r="R3" s="2"/>
      <c r="S3" s="2"/>
      <c r="T3" s="2"/>
      <c r="U3" s="2"/>
      <c r="V3" s="2"/>
      <c r="W3" s="2"/>
      <c r="X3" s="2"/>
      <c r="Y3" s="2"/>
      <c r="Z3" s="2"/>
    </row>
    <row r="4" spans="1:28" x14ac:dyDescent="0.25">
      <c r="A4" s="2"/>
      <c r="B4" s="5"/>
      <c r="C4" s="5"/>
      <c r="D4" s="42"/>
      <c r="E4" s="42"/>
      <c r="F4" s="42"/>
      <c r="G4" s="42"/>
      <c r="H4" s="42"/>
      <c r="I4" s="49"/>
      <c r="J4" s="59"/>
      <c r="K4" s="59"/>
      <c r="L4" s="59"/>
      <c r="M4" s="59"/>
      <c r="N4" s="59"/>
      <c r="O4" s="59"/>
      <c r="P4" s="59"/>
      <c r="Q4" s="59"/>
      <c r="R4" s="59"/>
      <c r="S4" s="59"/>
      <c r="T4" s="59"/>
      <c r="U4" s="59"/>
      <c r="V4" s="59"/>
      <c r="W4" s="59"/>
      <c r="X4" s="44"/>
      <c r="Y4" s="6"/>
      <c r="Z4" s="6"/>
      <c r="AB4" s="43"/>
    </row>
    <row r="5" spans="1:28" ht="30" customHeight="1" x14ac:dyDescent="0.25">
      <c r="A5" s="57" t="s">
        <v>20</v>
      </c>
      <c r="B5" s="57" t="s">
        <v>37</v>
      </c>
      <c r="C5" s="57" t="s">
        <v>36</v>
      </c>
      <c r="D5" s="57" t="s">
        <v>0</v>
      </c>
      <c r="E5" s="57" t="s">
        <v>1</v>
      </c>
      <c r="F5" s="57" t="s">
        <v>2</v>
      </c>
      <c r="G5" s="57" t="s">
        <v>4</v>
      </c>
      <c r="H5" s="57" t="s">
        <v>3</v>
      </c>
      <c r="I5" s="57" t="s">
        <v>5</v>
      </c>
      <c r="J5" s="60" t="s">
        <v>6</v>
      </c>
      <c r="K5" s="61"/>
      <c r="L5" s="60" t="s">
        <v>7</v>
      </c>
      <c r="M5" s="61"/>
      <c r="N5" s="60" t="s">
        <v>8</v>
      </c>
      <c r="O5" s="61"/>
      <c r="P5" s="60" t="s">
        <v>9</v>
      </c>
      <c r="Q5" s="61"/>
      <c r="R5" s="60" t="s">
        <v>10</v>
      </c>
      <c r="S5" s="61"/>
      <c r="T5" s="60" t="s">
        <v>11</v>
      </c>
      <c r="U5" s="61"/>
      <c r="V5" s="60" t="s">
        <v>12</v>
      </c>
      <c r="W5" s="61"/>
      <c r="X5" s="57" t="s">
        <v>47</v>
      </c>
      <c r="Y5" s="60" t="s">
        <v>14</v>
      </c>
      <c r="Z5" s="61"/>
      <c r="AB5" s="26" t="s">
        <v>23</v>
      </c>
    </row>
    <row r="6" spans="1:28" ht="31.5" x14ac:dyDescent="0.25">
      <c r="A6" s="58"/>
      <c r="B6" s="58"/>
      <c r="C6" s="58"/>
      <c r="D6" s="58"/>
      <c r="E6" s="58"/>
      <c r="F6" s="58"/>
      <c r="G6" s="58"/>
      <c r="H6" s="58"/>
      <c r="I6" s="58"/>
      <c r="J6" s="7" t="s">
        <v>19</v>
      </c>
      <c r="K6" s="7" t="s">
        <v>15</v>
      </c>
      <c r="L6" s="7" t="str">
        <f>+$J$6</f>
        <v>Farmers</v>
      </c>
      <c r="M6" s="7" t="s">
        <v>15</v>
      </c>
      <c r="N6" s="7" t="str">
        <f>+$J$6</f>
        <v>Farmers</v>
      </c>
      <c r="O6" s="7" t="s">
        <v>15</v>
      </c>
      <c r="P6" s="7" t="str">
        <f>+$J$6</f>
        <v>Farmers</v>
      </c>
      <c r="Q6" s="7" t="s">
        <v>15</v>
      </c>
      <c r="R6" s="7" t="str">
        <f>+$J$6</f>
        <v>Farmers</v>
      </c>
      <c r="S6" s="7" t="s">
        <v>15</v>
      </c>
      <c r="T6" s="7" t="str">
        <f>+$J$6</f>
        <v>Farmers</v>
      </c>
      <c r="U6" s="7" t="s">
        <v>15</v>
      </c>
      <c r="V6" s="7" t="str">
        <f>+$J$6</f>
        <v>Farmers</v>
      </c>
      <c r="W6" s="7" t="s">
        <v>15</v>
      </c>
      <c r="X6" s="58" t="s">
        <v>16</v>
      </c>
      <c r="Y6" s="7" t="str">
        <f>+$J$6</f>
        <v>Farmers</v>
      </c>
      <c r="Z6" s="7" t="s">
        <v>15</v>
      </c>
      <c r="AB6" s="7" t="str">
        <f>+$J$6</f>
        <v>Farmers</v>
      </c>
    </row>
    <row r="7" spans="1:28" x14ac:dyDescent="0.25">
      <c r="A7" s="18" t="s">
        <v>41</v>
      </c>
      <c r="B7" s="8" t="s">
        <v>42</v>
      </c>
      <c r="C7" s="39">
        <v>96.156000000000006</v>
      </c>
      <c r="D7" s="45">
        <f>204330.69-11125.19</f>
        <v>193205.5</v>
      </c>
      <c r="E7" s="48"/>
      <c r="F7" s="24"/>
      <c r="G7" s="24"/>
      <c r="H7" s="46">
        <v>11125.19</v>
      </c>
      <c r="I7" s="47">
        <f>SUM(D7:H7)</f>
        <v>204330.69</v>
      </c>
      <c r="J7" s="22">
        <v>19374.740000000002</v>
      </c>
      <c r="K7" s="17">
        <v>2152.92</v>
      </c>
      <c r="L7" s="22">
        <v>383.46</v>
      </c>
      <c r="M7" s="17">
        <v>712.36</v>
      </c>
      <c r="N7" s="17"/>
      <c r="O7" s="17">
        <v>243.98</v>
      </c>
      <c r="P7" s="17">
        <v>932.8</v>
      </c>
      <c r="Q7" s="17"/>
      <c r="R7" s="17">
        <v>620</v>
      </c>
      <c r="S7" s="17"/>
      <c r="T7" s="17">
        <v>19232</v>
      </c>
      <c r="U7" s="17">
        <v>7692.75</v>
      </c>
      <c r="V7" s="17"/>
      <c r="W7" s="17"/>
      <c r="X7" s="22">
        <v>26768</v>
      </c>
      <c r="Y7" s="9">
        <f>+I7+J7+L7+N7+P7+R7+T7+V7+X7</f>
        <v>271641.68999999994</v>
      </c>
      <c r="Z7" s="9">
        <f>+K7+M7+O7+Q7+S7+U7+W7+X7</f>
        <v>37570.01</v>
      </c>
      <c r="AB7" s="27"/>
    </row>
    <row r="8" spans="1:28" x14ac:dyDescent="0.25">
      <c r="A8" s="52" t="s">
        <v>21</v>
      </c>
      <c r="B8" s="53" t="s">
        <v>22</v>
      </c>
      <c r="C8" s="39">
        <v>106.18</v>
      </c>
      <c r="D8" s="45">
        <v>4247.2</v>
      </c>
      <c r="E8" s="24"/>
      <c r="F8" s="24">
        <f>102324.6+8728</f>
        <v>111052.6</v>
      </c>
      <c r="G8" s="24"/>
      <c r="H8" s="46"/>
      <c r="I8" s="47">
        <f>SUM(D8:H8)</f>
        <v>115299.8</v>
      </c>
      <c r="J8" s="22"/>
      <c r="K8" s="22"/>
      <c r="L8" s="22"/>
      <c r="M8" s="22"/>
      <c r="N8" s="22"/>
      <c r="O8" s="22"/>
      <c r="P8" s="22"/>
      <c r="Q8" s="22"/>
      <c r="R8" s="22"/>
      <c r="S8" s="22"/>
      <c r="T8" s="22"/>
      <c r="U8" s="22"/>
      <c r="V8" s="22">
        <v>4468.72</v>
      </c>
      <c r="W8" s="22"/>
      <c r="X8" s="22">
        <v>56</v>
      </c>
      <c r="Y8" s="9">
        <f>+I8+J8+L8+N8+P8+R8+T8+V8+X8</f>
        <v>119824.52</v>
      </c>
      <c r="Z8" s="9">
        <f>+K8+M8+O8+Q8+S8+U8+W8+X8</f>
        <v>56</v>
      </c>
      <c r="AB8" s="27"/>
    </row>
    <row r="9" spans="1:28" x14ac:dyDescent="0.25">
      <c r="A9" s="19"/>
      <c r="B9" s="8"/>
      <c r="C9" s="40"/>
      <c r="D9" s="48"/>
      <c r="E9" s="48"/>
      <c r="F9" s="24"/>
      <c r="G9" s="24"/>
      <c r="H9" s="46"/>
      <c r="I9" s="47">
        <f t="shared" ref="I9" si="0">SUM(D9:H9)</f>
        <v>0</v>
      </c>
      <c r="J9" s="17"/>
      <c r="K9" s="17"/>
      <c r="L9" s="17"/>
      <c r="M9" s="17"/>
      <c r="N9" s="17"/>
      <c r="O9" s="17"/>
      <c r="P9" s="17"/>
      <c r="Q9" s="17"/>
      <c r="R9" s="17"/>
      <c r="S9" s="17"/>
      <c r="T9" s="17"/>
      <c r="U9" s="17"/>
      <c r="V9" s="17"/>
      <c r="W9" s="17"/>
      <c r="X9" s="17"/>
      <c r="Y9" s="9">
        <f t="shared" ref="Y9" si="1">+I9+J9+L9+N9+P9+R9+T9+V9+X9</f>
        <v>0</v>
      </c>
      <c r="Z9" s="9">
        <f t="shared" ref="Z9" si="2">+K9+M9+O9+Q9+S9+U9+W9</f>
        <v>0</v>
      </c>
      <c r="AB9" s="27"/>
    </row>
    <row r="10" spans="1:28" x14ac:dyDescent="0.25">
      <c r="A10" s="12"/>
      <c r="B10" s="13"/>
      <c r="C10" s="41"/>
      <c r="D10" s="10"/>
      <c r="E10" s="10"/>
      <c r="F10" s="10"/>
      <c r="G10" s="10"/>
      <c r="H10" s="10"/>
      <c r="I10" s="11"/>
      <c r="J10" s="10"/>
      <c r="K10" s="10"/>
      <c r="L10" s="10"/>
      <c r="M10" s="10"/>
      <c r="N10" s="10"/>
      <c r="O10" s="10"/>
      <c r="P10" s="10"/>
      <c r="Q10" s="10"/>
      <c r="R10" s="10"/>
      <c r="S10" s="10"/>
      <c r="T10" s="10"/>
      <c r="U10" s="10"/>
      <c r="V10" s="10"/>
      <c r="W10" s="10"/>
      <c r="X10" s="10"/>
      <c r="Y10" s="11"/>
      <c r="Z10" s="11"/>
      <c r="AB10" s="27"/>
    </row>
    <row r="11" spans="1:28" x14ac:dyDescent="0.25">
      <c r="A11" s="14" t="s">
        <v>17</v>
      </c>
      <c r="B11" s="15"/>
      <c r="C11" s="15"/>
      <c r="D11" s="55">
        <f t="shared" ref="D11:Z11" si="3">SUM(D7:D10)</f>
        <v>197452.7</v>
      </c>
      <c r="E11" s="55">
        <f t="shared" si="3"/>
        <v>0</v>
      </c>
      <c r="F11" s="55">
        <f t="shared" si="3"/>
        <v>111052.6</v>
      </c>
      <c r="G11" s="55">
        <f t="shared" si="3"/>
        <v>0</v>
      </c>
      <c r="H11" s="55">
        <f t="shared" si="3"/>
        <v>11125.19</v>
      </c>
      <c r="I11" s="55">
        <f t="shared" si="3"/>
        <v>319630.49</v>
      </c>
      <c r="J11" s="16">
        <f t="shared" si="3"/>
        <v>19374.740000000002</v>
      </c>
      <c r="K11" s="16">
        <f t="shared" si="3"/>
        <v>2152.92</v>
      </c>
      <c r="L11" s="16">
        <f t="shared" si="3"/>
        <v>383.46</v>
      </c>
      <c r="M11" s="16">
        <f t="shared" si="3"/>
        <v>712.36</v>
      </c>
      <c r="N11" s="16">
        <f t="shared" si="3"/>
        <v>0</v>
      </c>
      <c r="O11" s="50">
        <f t="shared" si="3"/>
        <v>243.98</v>
      </c>
      <c r="P11" s="16">
        <f t="shared" si="3"/>
        <v>932.8</v>
      </c>
      <c r="Q11" s="16">
        <f t="shared" si="3"/>
        <v>0</v>
      </c>
      <c r="R11" s="16">
        <f t="shared" si="3"/>
        <v>620</v>
      </c>
      <c r="S11" s="16">
        <f t="shared" si="3"/>
        <v>0</v>
      </c>
      <c r="T11" s="16">
        <f t="shared" si="3"/>
        <v>19232</v>
      </c>
      <c r="U11" s="16">
        <f t="shared" si="3"/>
        <v>7692.75</v>
      </c>
      <c r="V11" s="16">
        <f t="shared" si="3"/>
        <v>4468.72</v>
      </c>
      <c r="W11" s="16">
        <f t="shared" si="3"/>
        <v>0</v>
      </c>
      <c r="X11" s="16">
        <f t="shared" si="3"/>
        <v>26824</v>
      </c>
      <c r="Y11" s="16">
        <f t="shared" si="3"/>
        <v>391466.20999999996</v>
      </c>
      <c r="Z11" s="16">
        <f t="shared" si="3"/>
        <v>37626.01</v>
      </c>
      <c r="AB11" s="27"/>
    </row>
    <row r="12" spans="1:28" x14ac:dyDescent="0.25">
      <c r="K12" s="20"/>
    </row>
    <row r="13" spans="1:28" x14ac:dyDescent="0.25">
      <c r="X13" s="3" t="s">
        <v>48</v>
      </c>
    </row>
  </sheetData>
  <mergeCells count="25">
    <mergeCell ref="L4:M4"/>
    <mergeCell ref="T4:U4"/>
    <mergeCell ref="L5:M5"/>
    <mergeCell ref="N4:O4"/>
    <mergeCell ref="P4:Q4"/>
    <mergeCell ref="Y5:Z5"/>
    <mergeCell ref="N5:O5"/>
    <mergeCell ref="P5:Q5"/>
    <mergeCell ref="R5:S5"/>
    <mergeCell ref="T5:U5"/>
    <mergeCell ref="V5:W5"/>
    <mergeCell ref="X5:X6"/>
    <mergeCell ref="V4:W4"/>
    <mergeCell ref="R4:S4"/>
    <mergeCell ref="A5:A6"/>
    <mergeCell ref="B5:B6"/>
    <mergeCell ref="D5:D6"/>
    <mergeCell ref="C5:C6"/>
    <mergeCell ref="J4:K4"/>
    <mergeCell ref="E5:E6"/>
    <mergeCell ref="F5:F6"/>
    <mergeCell ref="G5:G6"/>
    <mergeCell ref="H5:H6"/>
    <mergeCell ref="I5:I6"/>
    <mergeCell ref="J5:K5"/>
  </mergeCells>
  <pageMargins left="0" right="0" top="0" bottom="0" header="0.3" footer="0.3"/>
  <pageSetup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E7EA5-11A6-4C43-9A74-92C208AD83F7}">
  <sheetPr>
    <pageSetUpPr fitToPage="1"/>
  </sheetPr>
  <dimension ref="A1:AB13"/>
  <sheetViews>
    <sheetView workbookViewId="0">
      <selection activeCell="B11" sqref="B11:C11"/>
    </sheetView>
  </sheetViews>
  <sheetFormatPr defaultRowHeight="15.75" x14ac:dyDescent="0.25"/>
  <cols>
    <col min="1" max="1" width="10.85546875" style="3" customWidth="1"/>
    <col min="2" max="2" width="34.5703125" style="3" customWidth="1"/>
    <col min="3" max="3" width="11.7109375" style="3" customWidth="1"/>
    <col min="4" max="4" width="14.7109375" style="3" customWidth="1"/>
    <col min="5" max="5" width="11.28515625" style="3" customWidth="1"/>
    <col min="6" max="6" width="14.85546875" style="3" customWidth="1"/>
    <col min="7" max="7" width="9.42578125" style="3" customWidth="1"/>
    <col min="8" max="8" width="10.28515625" style="3" customWidth="1"/>
    <col min="9" max="9" width="14" style="3" bestFit="1" customWidth="1"/>
    <col min="10" max="10" width="11.85546875" style="3" customWidth="1"/>
    <col min="11" max="11" width="11.28515625" style="3" customWidth="1"/>
    <col min="12" max="12" width="12.7109375" style="3" customWidth="1"/>
    <col min="13" max="13" width="11.28515625" style="3" customWidth="1"/>
    <col min="14" max="14" width="10.28515625" style="3" customWidth="1"/>
    <col min="15" max="15" width="11.28515625" style="3" customWidth="1"/>
    <col min="16" max="16" width="9.42578125" style="3" customWidth="1"/>
    <col min="17" max="17" width="10.7109375" style="3" customWidth="1"/>
    <col min="18" max="18" width="9.42578125" style="3" customWidth="1"/>
    <col min="19" max="19" width="10" style="3" customWidth="1"/>
    <col min="20" max="20" width="21" style="3" bestFit="1" customWidth="1"/>
    <col min="21" max="21" width="12.28515625" style="3" bestFit="1" customWidth="1"/>
    <col min="22" max="22" width="9.7109375" style="3" customWidth="1"/>
    <col min="23" max="23" width="11.140625" style="3" customWidth="1"/>
    <col min="24" max="24" width="9.42578125" style="3" customWidth="1"/>
    <col min="25" max="25" width="11.28515625" style="3" customWidth="1"/>
    <col min="26" max="26" width="9.7109375" style="3" customWidth="1"/>
    <col min="27" max="30" width="9.140625" style="3" customWidth="1"/>
    <col min="31" max="16384" width="9.140625" style="3"/>
  </cols>
  <sheetData>
    <row r="1" spans="1:28" ht="20.25" x14ac:dyDescent="0.25">
      <c r="A1" s="1" t="s">
        <v>18</v>
      </c>
      <c r="B1" s="2"/>
      <c r="C1" s="2"/>
      <c r="E1" s="2"/>
      <c r="F1" s="2"/>
      <c r="G1" s="2"/>
      <c r="H1" s="2"/>
      <c r="I1" s="21"/>
      <c r="J1" s="54"/>
      <c r="K1" s="51"/>
      <c r="L1" s="25"/>
      <c r="M1" s="25"/>
      <c r="N1" s="25"/>
      <c r="O1" s="25"/>
      <c r="P1" s="2"/>
      <c r="Q1" s="2"/>
      <c r="R1" s="2"/>
      <c r="S1" s="2"/>
      <c r="T1" s="2"/>
      <c r="U1" s="2"/>
      <c r="V1" s="2"/>
      <c r="W1" s="2"/>
      <c r="X1" s="2"/>
      <c r="Y1" s="2"/>
      <c r="Z1" s="2"/>
    </row>
    <row r="2" spans="1:28" x14ac:dyDescent="0.25">
      <c r="A2" s="1" t="s">
        <v>43</v>
      </c>
      <c r="B2" s="2"/>
      <c r="C2" s="2"/>
      <c r="E2" s="4">
        <v>2024</v>
      </c>
      <c r="F2" s="2"/>
      <c r="G2" s="2"/>
      <c r="H2" s="2"/>
      <c r="I2" s="2"/>
      <c r="J2" s="2"/>
      <c r="K2" s="2"/>
      <c r="L2" s="23"/>
      <c r="M2" s="25"/>
      <c r="N2" s="25"/>
      <c r="O2" s="25"/>
      <c r="P2" s="25"/>
      <c r="Q2" s="2"/>
      <c r="R2" s="2"/>
      <c r="S2" s="2"/>
      <c r="T2" s="2"/>
      <c r="U2" s="2"/>
      <c r="V2" s="2"/>
      <c r="W2" s="2"/>
      <c r="X2" s="2"/>
      <c r="Y2" s="2"/>
      <c r="Z2" s="2"/>
    </row>
    <row r="3" spans="1:28" x14ac:dyDescent="0.25">
      <c r="A3" s="1" t="s">
        <v>51</v>
      </c>
      <c r="B3" s="2"/>
      <c r="C3" s="2"/>
      <c r="D3"/>
      <c r="F3" s="2"/>
      <c r="G3" s="2"/>
      <c r="H3" s="2"/>
      <c r="I3" s="2"/>
      <c r="J3" s="2"/>
      <c r="K3" s="25"/>
      <c r="L3" s="23"/>
      <c r="M3" s="25"/>
      <c r="N3" s="25"/>
      <c r="O3" s="2"/>
      <c r="P3" s="25"/>
      <c r="Q3" s="2"/>
      <c r="R3" s="2"/>
      <c r="S3" s="2"/>
      <c r="T3" s="2"/>
      <c r="U3" s="2"/>
      <c r="V3" s="2"/>
      <c r="W3" s="2"/>
      <c r="X3" s="2"/>
      <c r="Y3" s="2"/>
      <c r="Z3" s="2"/>
    </row>
    <row r="4" spans="1:28" x14ac:dyDescent="0.25">
      <c r="A4" s="2"/>
      <c r="B4" s="5"/>
      <c r="C4" s="5"/>
      <c r="D4" s="42"/>
      <c r="E4" s="42"/>
      <c r="F4" s="42"/>
      <c r="G4" s="42"/>
      <c r="H4" s="42"/>
      <c r="I4" s="49"/>
      <c r="J4" s="59"/>
      <c r="K4" s="59"/>
      <c r="L4" s="59"/>
      <c r="M4" s="59"/>
      <c r="N4" s="59"/>
      <c r="O4" s="59"/>
      <c r="P4" s="59"/>
      <c r="Q4" s="59"/>
      <c r="R4" s="59"/>
      <c r="S4" s="59"/>
      <c r="T4" s="59"/>
      <c r="U4" s="59"/>
      <c r="V4" s="59"/>
      <c r="W4" s="59"/>
      <c r="X4" s="44"/>
      <c r="Y4" s="6"/>
      <c r="Z4" s="6"/>
      <c r="AB4" s="43"/>
    </row>
    <row r="5" spans="1:28" ht="30" customHeight="1" x14ac:dyDescent="0.25">
      <c r="A5" s="57" t="s">
        <v>20</v>
      </c>
      <c r="B5" s="57" t="s">
        <v>38</v>
      </c>
      <c r="C5" s="57" t="s">
        <v>39</v>
      </c>
      <c r="D5" s="57" t="s">
        <v>0</v>
      </c>
      <c r="E5" s="57" t="s">
        <v>1</v>
      </c>
      <c r="F5" s="57" t="s">
        <v>2</v>
      </c>
      <c r="G5" s="57" t="s">
        <v>4</v>
      </c>
      <c r="H5" s="57" t="s">
        <v>3</v>
      </c>
      <c r="I5" s="57" t="s">
        <v>5</v>
      </c>
      <c r="J5" s="60" t="s">
        <v>6</v>
      </c>
      <c r="K5" s="61"/>
      <c r="L5" s="60" t="s">
        <v>7</v>
      </c>
      <c r="M5" s="61"/>
      <c r="N5" s="60" t="s">
        <v>8</v>
      </c>
      <c r="O5" s="61"/>
      <c r="P5" s="60" t="s">
        <v>9</v>
      </c>
      <c r="Q5" s="61"/>
      <c r="R5" s="60" t="s">
        <v>10</v>
      </c>
      <c r="S5" s="61"/>
      <c r="T5" s="60" t="s">
        <v>11</v>
      </c>
      <c r="U5" s="61"/>
      <c r="V5" s="60" t="s">
        <v>12</v>
      </c>
      <c r="W5" s="61"/>
      <c r="X5" s="57" t="s">
        <v>47</v>
      </c>
      <c r="Y5" s="60" t="s">
        <v>14</v>
      </c>
      <c r="Z5" s="61"/>
      <c r="AB5" s="26" t="s">
        <v>23</v>
      </c>
    </row>
    <row r="6" spans="1:28" ht="31.5" x14ac:dyDescent="0.25">
      <c r="A6" s="58"/>
      <c r="B6" s="58"/>
      <c r="C6" s="58"/>
      <c r="D6" s="58"/>
      <c r="E6" s="58"/>
      <c r="F6" s="58"/>
      <c r="G6" s="58"/>
      <c r="H6" s="58"/>
      <c r="I6" s="58"/>
      <c r="J6" s="7" t="s">
        <v>19</v>
      </c>
      <c r="K6" s="7" t="s">
        <v>15</v>
      </c>
      <c r="L6" s="7" t="str">
        <f>+$J$6</f>
        <v>Farmers</v>
      </c>
      <c r="M6" s="7" t="s">
        <v>15</v>
      </c>
      <c r="N6" s="7" t="str">
        <f>+$J$6</f>
        <v>Farmers</v>
      </c>
      <c r="O6" s="7" t="s">
        <v>15</v>
      </c>
      <c r="P6" s="7" t="str">
        <f>+$J$6</f>
        <v>Farmers</v>
      </c>
      <c r="Q6" s="7" t="s">
        <v>15</v>
      </c>
      <c r="R6" s="7" t="str">
        <f>+$J$6</f>
        <v>Farmers</v>
      </c>
      <c r="S6" s="7" t="s">
        <v>15</v>
      </c>
      <c r="T6" s="7" t="str">
        <f>+$J$6</f>
        <v>Farmers</v>
      </c>
      <c r="U6" s="7" t="s">
        <v>15</v>
      </c>
      <c r="V6" s="7" t="str">
        <f>+$J$6</f>
        <v>Farmers</v>
      </c>
      <c r="W6" s="7" t="s">
        <v>15</v>
      </c>
      <c r="X6" s="58" t="s">
        <v>16</v>
      </c>
      <c r="Y6" s="7" t="str">
        <f>+$J$6</f>
        <v>Farmers</v>
      </c>
      <c r="Z6" s="7" t="s">
        <v>15</v>
      </c>
      <c r="AB6" s="7" t="str">
        <f>+$J$6</f>
        <v>Farmers</v>
      </c>
    </row>
    <row r="7" spans="1:28" x14ac:dyDescent="0.25">
      <c r="A7" s="18" t="s">
        <v>41</v>
      </c>
      <c r="B7" s="8" t="s">
        <v>42</v>
      </c>
      <c r="C7" s="39">
        <v>107.592</v>
      </c>
      <c r="D7" s="45">
        <v>223747.38</v>
      </c>
      <c r="E7" s="48"/>
      <c r="F7" s="24"/>
      <c r="G7" s="24"/>
      <c r="H7" s="46"/>
      <c r="I7" s="47">
        <f>SUM(D7:H7)</f>
        <v>223747.38</v>
      </c>
      <c r="J7" s="17">
        <v>21216.240000000002</v>
      </c>
      <c r="K7" s="22">
        <v>2357.52</v>
      </c>
      <c r="L7" s="17">
        <v>428.76</v>
      </c>
      <c r="M7" s="22">
        <v>796.56</v>
      </c>
      <c r="N7" s="17"/>
      <c r="O7" s="17">
        <v>266.16000000000003</v>
      </c>
      <c r="P7" s="17">
        <v>979.2</v>
      </c>
      <c r="Q7" s="17"/>
      <c r="R7" s="17">
        <v>930</v>
      </c>
      <c r="S7" s="17"/>
      <c r="T7" s="22">
        <f>13366.84+8911.3</f>
        <v>22278.14</v>
      </c>
      <c r="U7" s="17">
        <v>8911.2999999999993</v>
      </c>
      <c r="V7" s="17"/>
      <c r="W7" s="17"/>
      <c r="X7" s="22">
        <f>57+29194</f>
        <v>29251</v>
      </c>
      <c r="Y7" s="9">
        <f>+I7+J7+L7+N7+P7+R7+T7+V7+X7</f>
        <v>298830.72000000003</v>
      </c>
      <c r="Z7" s="9">
        <f>+K7+M7+O7+Q7+S7+U7+W7+X7</f>
        <v>41582.54</v>
      </c>
      <c r="AB7" s="27"/>
    </row>
    <row r="8" spans="1:28" x14ac:dyDescent="0.25">
      <c r="A8" s="19"/>
      <c r="B8" s="8"/>
      <c r="C8" s="40"/>
      <c r="D8" s="48"/>
      <c r="E8" s="48"/>
      <c r="F8" s="24"/>
      <c r="G8" s="24"/>
      <c r="H8" s="46"/>
      <c r="I8" s="47"/>
      <c r="J8" s="17"/>
      <c r="K8" s="17"/>
      <c r="L8" s="17"/>
      <c r="M8" s="17"/>
      <c r="N8" s="17"/>
      <c r="O8" s="17"/>
      <c r="P8" s="17"/>
      <c r="Q8" s="17"/>
      <c r="R8" s="17"/>
      <c r="S8" s="17"/>
      <c r="T8" s="17"/>
      <c r="U8" s="17"/>
      <c r="V8" s="17"/>
      <c r="W8" s="17"/>
      <c r="X8" s="17"/>
      <c r="Y8" s="11"/>
      <c r="Z8" s="11"/>
      <c r="AB8" s="27"/>
    </row>
    <row r="9" spans="1:28" x14ac:dyDescent="0.25">
      <c r="A9" s="19"/>
      <c r="B9" s="8"/>
      <c r="C9" s="40"/>
      <c r="D9" s="48"/>
      <c r="E9" s="48"/>
      <c r="F9" s="24"/>
      <c r="G9" s="24"/>
      <c r="H9" s="46"/>
      <c r="I9" s="47"/>
      <c r="J9" s="17"/>
      <c r="K9" s="17"/>
      <c r="L9" s="17"/>
      <c r="M9" s="17"/>
      <c r="N9" s="17"/>
      <c r="O9" s="17"/>
      <c r="P9" s="17"/>
      <c r="Q9" s="17"/>
      <c r="R9" s="17"/>
      <c r="S9" s="17"/>
      <c r="T9" s="17"/>
      <c r="U9" s="17"/>
      <c r="V9" s="17"/>
      <c r="W9" s="17"/>
      <c r="X9" s="17"/>
      <c r="Y9" s="11"/>
      <c r="Z9" s="11"/>
      <c r="AB9" s="27"/>
    </row>
    <row r="10" spans="1:28" x14ac:dyDescent="0.25">
      <c r="A10" s="12"/>
      <c r="B10" s="13"/>
      <c r="C10" s="41"/>
      <c r="D10" s="10"/>
      <c r="E10" s="10"/>
      <c r="F10" s="10"/>
      <c r="G10" s="10"/>
      <c r="H10" s="10"/>
      <c r="I10" s="11"/>
      <c r="J10" s="10"/>
      <c r="K10" s="10"/>
      <c r="L10" s="10"/>
      <c r="M10" s="10"/>
      <c r="N10" s="10"/>
      <c r="O10" s="10"/>
      <c r="P10" s="10"/>
      <c r="Q10" s="10"/>
      <c r="R10" s="10"/>
      <c r="S10" s="10"/>
      <c r="T10" s="10"/>
      <c r="U10" s="10"/>
      <c r="V10" s="10"/>
      <c r="W10" s="10"/>
      <c r="X10" s="10"/>
      <c r="Y10" s="11"/>
      <c r="Z10" s="11"/>
      <c r="AB10" s="27"/>
    </row>
    <row r="11" spans="1:28" x14ac:dyDescent="0.25">
      <c r="A11" s="14" t="s">
        <v>17</v>
      </c>
      <c r="B11" s="15"/>
      <c r="C11" s="15"/>
      <c r="D11" s="55">
        <f t="shared" ref="D11:Z11" si="0">SUM(D7:D10)</f>
        <v>223747.38</v>
      </c>
      <c r="E11" s="55">
        <f t="shared" si="0"/>
        <v>0</v>
      </c>
      <c r="F11" s="55">
        <f t="shared" si="0"/>
        <v>0</v>
      </c>
      <c r="G11" s="55">
        <f t="shared" si="0"/>
        <v>0</v>
      </c>
      <c r="H11" s="55">
        <f t="shared" si="0"/>
        <v>0</v>
      </c>
      <c r="I11" s="55">
        <f t="shared" si="0"/>
        <v>223747.38</v>
      </c>
      <c r="J11" s="16">
        <f t="shared" si="0"/>
        <v>21216.240000000002</v>
      </c>
      <c r="K11" s="16">
        <f t="shared" si="0"/>
        <v>2357.52</v>
      </c>
      <c r="L11" s="16">
        <f t="shared" si="0"/>
        <v>428.76</v>
      </c>
      <c r="M11" s="16">
        <f t="shared" si="0"/>
        <v>796.56</v>
      </c>
      <c r="N11" s="16">
        <f t="shared" si="0"/>
        <v>0</v>
      </c>
      <c r="O11" s="50">
        <f t="shared" si="0"/>
        <v>266.16000000000003</v>
      </c>
      <c r="P11" s="16">
        <f t="shared" si="0"/>
        <v>979.2</v>
      </c>
      <c r="Q11" s="16">
        <f t="shared" si="0"/>
        <v>0</v>
      </c>
      <c r="R11" s="16">
        <f t="shared" si="0"/>
        <v>930</v>
      </c>
      <c r="S11" s="16">
        <f t="shared" si="0"/>
        <v>0</v>
      </c>
      <c r="T11" s="16">
        <f t="shared" si="0"/>
        <v>22278.14</v>
      </c>
      <c r="U11" s="16">
        <f t="shared" si="0"/>
        <v>8911.2999999999993</v>
      </c>
      <c r="V11" s="16">
        <f t="shared" si="0"/>
        <v>0</v>
      </c>
      <c r="W11" s="16">
        <f t="shared" si="0"/>
        <v>0</v>
      </c>
      <c r="X11" s="16">
        <f t="shared" si="0"/>
        <v>29251</v>
      </c>
      <c r="Y11" s="16">
        <f t="shared" si="0"/>
        <v>298830.72000000003</v>
      </c>
      <c r="Z11" s="16">
        <f t="shared" si="0"/>
        <v>41582.54</v>
      </c>
      <c r="AB11" s="27"/>
    </row>
    <row r="12" spans="1:28" x14ac:dyDescent="0.25">
      <c r="K12" s="20"/>
    </row>
    <row r="13" spans="1:28" x14ac:dyDescent="0.25">
      <c r="X13" s="3" t="s">
        <v>48</v>
      </c>
    </row>
  </sheetData>
  <mergeCells count="25">
    <mergeCell ref="R4:S4"/>
    <mergeCell ref="R5:S5"/>
    <mergeCell ref="T4:U4"/>
    <mergeCell ref="V4:W4"/>
    <mergeCell ref="T5:U5"/>
    <mergeCell ref="V5:W5"/>
    <mergeCell ref="X5:X6"/>
    <mergeCell ref="Y5:Z5"/>
    <mergeCell ref="A5:A6"/>
    <mergeCell ref="B5:B6"/>
    <mergeCell ref="C5:C6"/>
    <mergeCell ref="L4:M4"/>
    <mergeCell ref="N4:O4"/>
    <mergeCell ref="P4:Q4"/>
    <mergeCell ref="H5:H6"/>
    <mergeCell ref="D5:D6"/>
    <mergeCell ref="E5:E6"/>
    <mergeCell ref="F5:F6"/>
    <mergeCell ref="G5:G6"/>
    <mergeCell ref="J4:K4"/>
    <mergeCell ref="I5:I6"/>
    <mergeCell ref="J5:K5"/>
    <mergeCell ref="L5:M5"/>
    <mergeCell ref="N5:O5"/>
    <mergeCell ref="P5:Q5"/>
  </mergeCells>
  <pageMargins left="0" right="0" top="0.75" bottom="0.75" header="0.3" footer="0.3"/>
  <pageSetup scale="3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84D08-7452-43F7-BCF3-29D5CDC85DCA}">
  <sheetPr>
    <pageSetUpPr fitToPage="1"/>
  </sheetPr>
  <dimension ref="A1:AB13"/>
  <sheetViews>
    <sheetView workbookViewId="0">
      <selection activeCell="C16" sqref="C16"/>
    </sheetView>
  </sheetViews>
  <sheetFormatPr defaultRowHeight="15.75" x14ac:dyDescent="0.25"/>
  <cols>
    <col min="1" max="1" width="10.85546875" style="3" customWidth="1"/>
    <col min="2" max="2" width="34.5703125" style="3" customWidth="1"/>
    <col min="3" max="3" width="11.7109375" style="3" customWidth="1"/>
    <col min="4" max="4" width="16.28515625" style="3" customWidth="1"/>
    <col min="5" max="5" width="11.28515625" style="3" customWidth="1"/>
    <col min="6" max="6" width="14.85546875" style="3" customWidth="1"/>
    <col min="7" max="7" width="9.42578125" style="3" customWidth="1"/>
    <col min="8" max="8" width="10.28515625" style="3" customWidth="1"/>
    <col min="9" max="9" width="14" style="3" bestFit="1" customWidth="1"/>
    <col min="10" max="10" width="11.85546875" style="3" customWidth="1"/>
    <col min="11" max="11" width="11.28515625" style="3" customWidth="1"/>
    <col min="12" max="12" width="12.7109375" style="3" customWidth="1"/>
    <col min="13" max="13" width="11.28515625" style="3" customWidth="1"/>
    <col min="14" max="14" width="10.28515625" style="3" customWidth="1"/>
    <col min="15" max="15" width="11.28515625" style="3" customWidth="1"/>
    <col min="16" max="16" width="9.42578125" style="3" customWidth="1"/>
    <col min="17" max="17" width="10.7109375" style="3" customWidth="1"/>
    <col min="18" max="18" width="9.42578125" style="3" customWidth="1"/>
    <col min="19" max="19" width="10" style="3" customWidth="1"/>
    <col min="20" max="20" width="21" style="3" bestFit="1" customWidth="1"/>
    <col min="21" max="21" width="12.28515625" style="3" bestFit="1" customWidth="1"/>
    <col min="22" max="22" width="9.7109375" style="3" customWidth="1"/>
    <col min="23" max="23" width="11.140625" style="3" customWidth="1"/>
    <col min="24" max="24" width="9.42578125" style="3" customWidth="1"/>
    <col min="25" max="25" width="11.28515625" style="3" customWidth="1"/>
    <col min="26" max="26" width="9.7109375" style="3" customWidth="1"/>
    <col min="27" max="16384" width="9.140625" style="3"/>
  </cols>
  <sheetData>
    <row r="1" spans="1:28" ht="20.25" x14ac:dyDescent="0.25">
      <c r="A1" s="1" t="s">
        <v>18</v>
      </c>
      <c r="B1" s="2"/>
      <c r="C1" s="2"/>
      <c r="E1" s="2"/>
      <c r="F1" s="2"/>
      <c r="G1" s="2"/>
      <c r="H1" s="2"/>
      <c r="I1" s="21"/>
      <c r="J1" s="54"/>
      <c r="K1" s="51"/>
      <c r="L1" s="25"/>
      <c r="M1" s="25"/>
      <c r="N1" s="25"/>
      <c r="O1" s="25"/>
      <c r="P1" s="2"/>
      <c r="Q1" s="2"/>
      <c r="R1" s="2"/>
      <c r="S1" s="2"/>
      <c r="T1" s="2"/>
      <c r="U1" s="2"/>
      <c r="V1" s="2"/>
      <c r="W1" s="2"/>
      <c r="X1" s="2"/>
      <c r="Y1" s="2"/>
      <c r="Z1" s="2"/>
    </row>
    <row r="2" spans="1:28" x14ac:dyDescent="0.25">
      <c r="A2" s="1" t="s">
        <v>43</v>
      </c>
      <c r="B2" s="2"/>
      <c r="C2" s="2"/>
      <c r="E2" s="4" t="s">
        <v>44</v>
      </c>
      <c r="F2" s="2"/>
      <c r="G2" s="2"/>
      <c r="H2" s="2"/>
      <c r="I2" s="2"/>
      <c r="J2" s="2"/>
      <c r="K2" s="2"/>
      <c r="L2" s="23"/>
      <c r="M2" s="25"/>
      <c r="N2" s="25"/>
      <c r="O2" s="25"/>
      <c r="P2" s="25"/>
      <c r="Q2" s="2"/>
      <c r="R2" s="2"/>
      <c r="S2" s="2"/>
      <c r="T2" s="2"/>
      <c r="U2" s="2"/>
      <c r="V2" s="2"/>
      <c r="W2" s="2"/>
      <c r="X2" s="2"/>
      <c r="Y2" s="2"/>
      <c r="Z2" s="2"/>
    </row>
    <row r="3" spans="1:28" x14ac:dyDescent="0.25">
      <c r="A3" s="1" t="s">
        <v>51</v>
      </c>
      <c r="B3" s="2"/>
      <c r="C3" s="2"/>
      <c r="D3"/>
      <c r="F3" s="2"/>
      <c r="G3" s="2"/>
      <c r="H3" s="2"/>
      <c r="I3" s="2"/>
      <c r="J3" s="2"/>
      <c r="K3" s="25"/>
      <c r="L3" s="23"/>
      <c r="M3" s="25"/>
      <c r="N3" s="25"/>
      <c r="O3" s="2"/>
      <c r="P3" s="25"/>
      <c r="Q3" s="2"/>
      <c r="R3" s="2"/>
      <c r="S3" s="2"/>
      <c r="T3" s="2"/>
      <c r="U3" s="2"/>
      <c r="V3" s="2"/>
      <c r="W3" s="2"/>
      <c r="X3" s="2"/>
      <c r="Y3" s="2"/>
      <c r="Z3" s="2"/>
    </row>
    <row r="4" spans="1:28" x14ac:dyDescent="0.25">
      <c r="A4" s="2"/>
      <c r="B4" s="5"/>
      <c r="C4" s="5"/>
      <c r="D4" s="42"/>
      <c r="E4" s="42"/>
      <c r="F4" s="42"/>
      <c r="G4" s="42"/>
      <c r="H4" s="42"/>
      <c r="I4" s="49"/>
      <c r="J4" s="59"/>
      <c r="K4" s="59"/>
      <c r="L4" s="59"/>
      <c r="M4" s="59"/>
      <c r="N4" s="59"/>
      <c r="O4" s="59"/>
      <c r="P4" s="59"/>
      <c r="Q4" s="59"/>
      <c r="R4" s="59"/>
      <c r="S4" s="59"/>
      <c r="T4" s="59"/>
      <c r="U4" s="59"/>
      <c r="V4" s="59"/>
      <c r="W4" s="59"/>
      <c r="X4" s="44"/>
      <c r="Y4" s="6"/>
      <c r="Z4" s="6"/>
      <c r="AB4" s="43"/>
    </row>
    <row r="5" spans="1:28" ht="30" customHeight="1" x14ac:dyDescent="0.25">
      <c r="A5" s="57" t="s">
        <v>20</v>
      </c>
      <c r="B5" s="57" t="s">
        <v>38</v>
      </c>
      <c r="C5" s="62" t="s">
        <v>46</v>
      </c>
      <c r="D5" s="57" t="s">
        <v>0</v>
      </c>
      <c r="E5" s="57" t="s">
        <v>1</v>
      </c>
      <c r="F5" s="57" t="s">
        <v>2</v>
      </c>
      <c r="G5" s="57" t="s">
        <v>4</v>
      </c>
      <c r="H5" s="57" t="s">
        <v>3</v>
      </c>
      <c r="I5" s="57" t="s">
        <v>5</v>
      </c>
      <c r="J5" s="60" t="s">
        <v>6</v>
      </c>
      <c r="K5" s="61"/>
      <c r="L5" s="60" t="s">
        <v>7</v>
      </c>
      <c r="M5" s="61"/>
      <c r="N5" s="60" t="s">
        <v>8</v>
      </c>
      <c r="O5" s="61"/>
      <c r="P5" s="60" t="s">
        <v>9</v>
      </c>
      <c r="Q5" s="61"/>
      <c r="R5" s="60" t="s">
        <v>10</v>
      </c>
      <c r="S5" s="61"/>
      <c r="T5" s="60" t="s">
        <v>11</v>
      </c>
      <c r="U5" s="61"/>
      <c r="V5" s="60" t="s">
        <v>12</v>
      </c>
      <c r="W5" s="61"/>
      <c r="X5" s="57" t="s">
        <v>13</v>
      </c>
      <c r="Y5" s="60" t="s">
        <v>14</v>
      </c>
      <c r="Z5" s="61"/>
      <c r="AB5" s="26" t="s">
        <v>23</v>
      </c>
    </row>
    <row r="6" spans="1:28" ht="31.5" x14ac:dyDescent="0.25">
      <c r="A6" s="58"/>
      <c r="B6" s="58"/>
      <c r="C6" s="58"/>
      <c r="D6" s="58"/>
      <c r="E6" s="58"/>
      <c r="F6" s="58"/>
      <c r="G6" s="58"/>
      <c r="H6" s="58"/>
      <c r="I6" s="58"/>
      <c r="J6" s="7" t="s">
        <v>19</v>
      </c>
      <c r="K6" s="7" t="s">
        <v>15</v>
      </c>
      <c r="L6" s="7" t="str">
        <f>+$J$6</f>
        <v>Farmers</v>
      </c>
      <c r="M6" s="7" t="s">
        <v>15</v>
      </c>
      <c r="N6" s="7" t="str">
        <f>+$J$6</f>
        <v>Farmers</v>
      </c>
      <c r="O6" s="7" t="s">
        <v>15</v>
      </c>
      <c r="P6" s="7" t="str">
        <f>+$J$6</f>
        <v>Farmers</v>
      </c>
      <c r="Q6" s="7" t="s">
        <v>15</v>
      </c>
      <c r="R6" s="7" t="str">
        <f>+$J$6</f>
        <v>Farmers</v>
      </c>
      <c r="S6" s="7" t="s">
        <v>15</v>
      </c>
      <c r="T6" s="7" t="str">
        <f>+$J$6</f>
        <v>Farmers</v>
      </c>
      <c r="U6" s="7" t="s">
        <v>15</v>
      </c>
      <c r="V6" s="7" t="str">
        <f>+$J$6</f>
        <v>Farmers</v>
      </c>
      <c r="W6" s="7" t="s">
        <v>15</v>
      </c>
      <c r="X6" s="58" t="s">
        <v>16</v>
      </c>
      <c r="Y6" s="7" t="str">
        <f>+$J$6</f>
        <v>Farmers</v>
      </c>
      <c r="Z6" s="7" t="s">
        <v>15</v>
      </c>
      <c r="AB6" s="7"/>
    </row>
    <row r="7" spans="1:28" x14ac:dyDescent="0.25">
      <c r="A7" s="18" t="s">
        <v>41</v>
      </c>
      <c r="B7" s="8" t="s">
        <v>42</v>
      </c>
      <c r="C7" s="39">
        <v>111.89700000000001</v>
      </c>
      <c r="D7" s="45">
        <v>53263.76</v>
      </c>
      <c r="E7" s="48"/>
      <c r="F7" s="24"/>
      <c r="G7" s="24"/>
      <c r="H7" s="46"/>
      <c r="I7" s="47">
        <f>SUM(D7:H7)</f>
        <v>53263.76</v>
      </c>
      <c r="J7" s="17">
        <v>5341</v>
      </c>
      <c r="K7" s="22">
        <v>728</v>
      </c>
      <c r="L7" s="17">
        <v>113</v>
      </c>
      <c r="M7" s="22">
        <v>209.1</v>
      </c>
      <c r="N7" s="17"/>
      <c r="O7" s="17">
        <v>66.540000000000006</v>
      </c>
      <c r="P7" s="17">
        <v>234</v>
      </c>
      <c r="Q7" s="17"/>
      <c r="R7" s="17">
        <v>255.03</v>
      </c>
      <c r="S7" s="17"/>
      <c r="T7" s="22">
        <f>3196+2131</f>
        <v>5327</v>
      </c>
      <c r="U7" s="17">
        <v>2131</v>
      </c>
      <c r="V7" s="17"/>
      <c r="W7" s="17"/>
      <c r="X7" s="22">
        <f>18+7572</f>
        <v>7590</v>
      </c>
      <c r="Y7" s="9">
        <f>+I7+J7+L7+N7+P7+R7+T7+V7+X7</f>
        <v>72123.790000000008</v>
      </c>
      <c r="Z7" s="9">
        <f>+K7+M7+O7+Q7+S7+U7+W7+X7</f>
        <v>10724.64</v>
      </c>
      <c r="AB7" s="27"/>
    </row>
    <row r="8" spans="1:28" x14ac:dyDescent="0.25">
      <c r="A8" s="19"/>
      <c r="B8" s="8"/>
      <c r="C8" s="40"/>
      <c r="D8" s="48"/>
      <c r="E8" s="48"/>
      <c r="F8" s="24"/>
      <c r="G8" s="24"/>
      <c r="H8" s="46"/>
      <c r="I8" s="47">
        <f t="shared" ref="I8:I9" si="0">SUM(D8:H8)</f>
        <v>0</v>
      </c>
      <c r="J8" s="17"/>
      <c r="K8" s="17"/>
      <c r="L8" s="17"/>
      <c r="M8" s="17"/>
      <c r="N8" s="17"/>
      <c r="O8" s="17"/>
      <c r="P8" s="17"/>
      <c r="Q8" s="17"/>
      <c r="R8" s="17"/>
      <c r="S8" s="17"/>
      <c r="T8" s="17"/>
      <c r="U8" s="17"/>
      <c r="V8" s="17"/>
      <c r="W8" s="17"/>
      <c r="X8" s="17"/>
      <c r="Y8" s="9">
        <f t="shared" ref="Y8:Y9" si="1">+I8+J8+L8+N8+P8+R8+T8+V8+X8</f>
        <v>0</v>
      </c>
      <c r="Z8" s="9">
        <f t="shared" ref="Z8:Z9" si="2">+K8+M8+O8+Q8+S8+U8+W8+X8</f>
        <v>0</v>
      </c>
      <c r="AB8" s="27"/>
    </row>
    <row r="9" spans="1:28" x14ac:dyDescent="0.25">
      <c r="A9" s="19"/>
      <c r="B9" s="8"/>
      <c r="C9" s="40"/>
      <c r="D9" s="48"/>
      <c r="E9" s="48"/>
      <c r="F9" s="24"/>
      <c r="G9" s="24"/>
      <c r="H9" s="46"/>
      <c r="I9" s="47">
        <f t="shared" si="0"/>
        <v>0</v>
      </c>
      <c r="J9" s="17"/>
      <c r="K9" s="17"/>
      <c r="L9" s="17"/>
      <c r="M9" s="17"/>
      <c r="N9" s="17"/>
      <c r="O9" s="17"/>
      <c r="P9" s="17"/>
      <c r="Q9" s="17"/>
      <c r="R9" s="17"/>
      <c r="S9" s="17"/>
      <c r="T9" s="17"/>
      <c r="U9" s="17"/>
      <c r="V9" s="17"/>
      <c r="W9" s="17"/>
      <c r="X9" s="17"/>
      <c r="Y9" s="9">
        <f t="shared" si="1"/>
        <v>0</v>
      </c>
      <c r="Z9" s="9">
        <f t="shared" si="2"/>
        <v>0</v>
      </c>
      <c r="AB9" s="27"/>
    </row>
    <row r="10" spans="1:28" x14ac:dyDescent="0.25">
      <c r="A10" s="12"/>
      <c r="B10" s="13"/>
      <c r="C10" s="41"/>
      <c r="D10" s="10"/>
      <c r="E10" s="10"/>
      <c r="F10" s="10"/>
      <c r="G10" s="10"/>
      <c r="H10" s="10"/>
      <c r="I10" s="11"/>
      <c r="J10" s="10"/>
      <c r="K10" s="10"/>
      <c r="L10" s="10"/>
      <c r="M10" s="10"/>
      <c r="N10" s="10"/>
      <c r="O10" s="10"/>
      <c r="P10" s="10"/>
      <c r="Q10" s="10"/>
      <c r="R10" s="10"/>
      <c r="S10" s="10"/>
      <c r="T10" s="10"/>
      <c r="U10" s="10"/>
      <c r="V10" s="10"/>
      <c r="W10" s="10"/>
      <c r="X10" s="10"/>
      <c r="Y10" s="11"/>
      <c r="Z10" s="11"/>
      <c r="AB10" s="27"/>
    </row>
    <row r="11" spans="1:28" x14ac:dyDescent="0.25">
      <c r="A11" s="14" t="s">
        <v>17</v>
      </c>
      <c r="B11" s="15"/>
      <c r="C11" s="15"/>
      <c r="D11" s="55">
        <f t="shared" ref="D11:Z11" si="3">SUM(D7:D10)</f>
        <v>53263.76</v>
      </c>
      <c r="E11" s="55">
        <f t="shared" si="3"/>
        <v>0</v>
      </c>
      <c r="F11" s="55">
        <f t="shared" si="3"/>
        <v>0</v>
      </c>
      <c r="G11" s="55">
        <f t="shared" si="3"/>
        <v>0</v>
      </c>
      <c r="H11" s="55">
        <f t="shared" si="3"/>
        <v>0</v>
      </c>
      <c r="I11" s="55">
        <f t="shared" si="3"/>
        <v>53263.76</v>
      </c>
      <c r="J11" s="16">
        <f t="shared" si="3"/>
        <v>5341</v>
      </c>
      <c r="K11" s="16">
        <f t="shared" si="3"/>
        <v>728</v>
      </c>
      <c r="L11" s="16">
        <f t="shared" si="3"/>
        <v>113</v>
      </c>
      <c r="M11" s="16">
        <f t="shared" si="3"/>
        <v>209.1</v>
      </c>
      <c r="N11" s="16">
        <f t="shared" si="3"/>
        <v>0</v>
      </c>
      <c r="O11" s="50">
        <f t="shared" si="3"/>
        <v>66.540000000000006</v>
      </c>
      <c r="P11" s="16">
        <f t="shared" si="3"/>
        <v>234</v>
      </c>
      <c r="Q11" s="16">
        <f t="shared" si="3"/>
        <v>0</v>
      </c>
      <c r="R11" s="16">
        <f t="shared" si="3"/>
        <v>255.03</v>
      </c>
      <c r="S11" s="16">
        <f t="shared" si="3"/>
        <v>0</v>
      </c>
      <c r="T11" s="16">
        <f t="shared" si="3"/>
        <v>5327</v>
      </c>
      <c r="U11" s="16">
        <f t="shared" si="3"/>
        <v>2131</v>
      </c>
      <c r="V11" s="16">
        <f t="shared" si="3"/>
        <v>0</v>
      </c>
      <c r="W11" s="16">
        <f t="shared" si="3"/>
        <v>0</v>
      </c>
      <c r="X11" s="16">
        <f t="shared" si="3"/>
        <v>7590</v>
      </c>
      <c r="Y11" s="16">
        <f t="shared" si="3"/>
        <v>72123.790000000008</v>
      </c>
      <c r="Z11" s="16">
        <f t="shared" si="3"/>
        <v>10724.64</v>
      </c>
      <c r="AB11" s="27"/>
    </row>
    <row r="12" spans="1:28" x14ac:dyDescent="0.25">
      <c r="K12" s="20"/>
    </row>
    <row r="13" spans="1:28" x14ac:dyDescent="0.25">
      <c r="X13" s="3" t="s">
        <v>48</v>
      </c>
    </row>
  </sheetData>
  <mergeCells count="25">
    <mergeCell ref="Y5:Z5"/>
    <mergeCell ref="R4:S4"/>
    <mergeCell ref="R5:S5"/>
    <mergeCell ref="T4:U4"/>
    <mergeCell ref="L5:M5"/>
    <mergeCell ref="N5:O5"/>
    <mergeCell ref="T5:U5"/>
    <mergeCell ref="V5:W5"/>
    <mergeCell ref="X5:X6"/>
    <mergeCell ref="P5:Q5"/>
    <mergeCell ref="V4:W4"/>
    <mergeCell ref="P4:Q4"/>
    <mergeCell ref="A5:A6"/>
    <mergeCell ref="B5:B6"/>
    <mergeCell ref="C5:C6"/>
    <mergeCell ref="D5:D6"/>
    <mergeCell ref="E5:E6"/>
    <mergeCell ref="F5:F6"/>
    <mergeCell ref="G5:G6"/>
    <mergeCell ref="J4:K4"/>
    <mergeCell ref="L4:M4"/>
    <mergeCell ref="N4:O4"/>
    <mergeCell ref="H5:H6"/>
    <mergeCell ref="I5:I6"/>
    <mergeCell ref="J5:K5"/>
  </mergeCells>
  <pageMargins left="0" right="0" top="0.75" bottom="0.75" header="0.3" footer="0.3"/>
  <pageSetup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Benefit Summary</vt:lpstr>
      <vt:lpstr>457xx Plans</vt:lpstr>
      <vt:lpstr>2023</vt:lpstr>
      <vt:lpstr>2024</vt:lpstr>
      <vt:lpst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Phelps</dc:creator>
  <cp:lastModifiedBy>Jennie Phelps</cp:lastModifiedBy>
  <cp:lastPrinted>2025-05-16T18:12:23Z</cp:lastPrinted>
  <dcterms:created xsi:type="dcterms:W3CDTF">2023-08-27T19:57:21Z</dcterms:created>
  <dcterms:modified xsi:type="dcterms:W3CDTF">2025-06-03T16:09:23Z</dcterms:modified>
</cp:coreProperties>
</file>