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Case No 2025-00107 FULL RATE CASE\First Data Request - TO FILE 05 19 2025\"/>
    </mc:Choice>
  </mc:AlternateContent>
  <xr:revisionPtr revIDLastSave="0" documentId="13_ncr:1_{15242DE8-D91B-47BD-9F25-CAC950955C1C}" xr6:coauthVersionLast="36" xr6:coauthVersionMax="47" xr10:uidLastSave="{00000000-0000-0000-0000-000000000000}"/>
  <bookViews>
    <workbookView xWindow="-28920" yWindow="-120" windowWidth="29040" windowHeight="15720" xr2:uid="{7BC7AC82-DF0B-42B1-8E5A-15E2E67C243F}"/>
  </bookViews>
  <sheets>
    <sheet name="Schedule K" sheetId="1" r:id="rId1"/>
    <sheet name="Workpaper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9" i="1" l="1"/>
  <c r="E10" i="1" l="1"/>
  <c r="C9" i="1"/>
  <c r="D11" i="1"/>
  <c r="C60" i="5"/>
  <c r="E11" i="1"/>
  <c r="F12" i="1" l="1"/>
  <c r="D13" i="1"/>
  <c r="F10" i="1"/>
  <c r="C13" i="1" l="1"/>
  <c r="F11" i="1"/>
  <c r="E13" i="1"/>
  <c r="F9" i="1"/>
  <c r="F13" i="1" l="1"/>
</calcChain>
</file>

<file path=xl/sharedStrings.xml><?xml version="1.0" encoding="utf-8"?>
<sst xmlns="http://schemas.openxmlformats.org/spreadsheetml/2006/main" count="267" uniqueCount="119">
  <si>
    <t>Item</t>
  </si>
  <si>
    <t>(a)</t>
  </si>
  <si>
    <t>(b)</t>
  </si>
  <si>
    <t>(d)</t>
  </si>
  <si>
    <t>(e)</t>
  </si>
  <si>
    <t>(c)</t>
  </si>
  <si>
    <t>Schedule K</t>
  </si>
  <si>
    <t xml:space="preserve">Line  </t>
  </si>
  <si>
    <t>No.</t>
  </si>
  <si>
    <t>Rate Case</t>
  </si>
  <si>
    <t>Annual Audit</t>
  </si>
  <si>
    <t>Other</t>
  </si>
  <si>
    <t>Total</t>
  </si>
  <si>
    <t>Legal</t>
  </si>
  <si>
    <t>Engineering</t>
  </si>
  <si>
    <t>Accounting</t>
  </si>
  <si>
    <t>Payee</t>
  </si>
  <si>
    <t>Invoice Total</t>
  </si>
  <si>
    <t>Invoice Number</t>
  </si>
  <si>
    <t>Hourly Rates Charged</t>
  </si>
  <si>
    <t>Description</t>
  </si>
  <si>
    <t>Category</t>
  </si>
  <si>
    <t>Hours Charged</t>
  </si>
  <si>
    <t>G/L Account Charged</t>
  </si>
  <si>
    <t>JONES, NALE &amp; MATTINGLY PLC</t>
  </si>
  <si>
    <t>Farmers RECC</t>
  </si>
  <si>
    <t>Case No. 2025-00107</t>
  </si>
  <si>
    <t>Item 43 - Analysis of Professional Services</t>
  </si>
  <si>
    <t>WOLFRAM JOHN</t>
  </si>
  <si>
    <t>COMMERCIAL RATE REVIEW</t>
  </si>
  <si>
    <t>RICHARDSON GARDNER &amp;</t>
  </si>
  <si>
    <t>JAN. RETAINER &amp; MTHLY CHARGES</t>
  </si>
  <si>
    <t>SA00000000065835</t>
  </si>
  <si>
    <t>FEB. RETAINER &amp; MNTHLY CHGS</t>
  </si>
  <si>
    <t>SA00000000065900</t>
  </si>
  <si>
    <t>HONAKER LAW OFFICE, PLLC</t>
  </si>
  <si>
    <t>OUTSIDE SERVICES-HONAKER LAW</t>
  </si>
  <si>
    <t>MARCH RETAINER &amp; MONTHLY CHARGES</t>
  </si>
  <si>
    <t>SA00000000065966</t>
  </si>
  <si>
    <t>KENVIRONS INC</t>
  </si>
  <si>
    <t>AIR PERMIT COMPLIANCE</t>
  </si>
  <si>
    <t>SA00000000066014</t>
  </si>
  <si>
    <t>APRIL RETAINER &amp; MTHLY CHARGES</t>
  </si>
  <si>
    <t>SA00000000066025</t>
  </si>
  <si>
    <t>MAY RETAINER &amp; MONTHLY CHARGES</t>
  </si>
  <si>
    <t>SA00000000066092</t>
  </si>
  <si>
    <t>FROST, BROWN, TODD LLC</t>
  </si>
  <si>
    <t>GENERAL EMPLOYMENT ADVICE</t>
  </si>
  <si>
    <t>CAMPBELL MYERS &amp; RUTLEDGE</t>
  </si>
  <si>
    <t>PREP OF 990 TAX RETURNS</t>
  </si>
  <si>
    <t>JUNE RETAINER &amp; MONTHLY CHARGES</t>
  </si>
  <si>
    <t>SA00000000066182</t>
  </si>
  <si>
    <t>LEFTWICH LAND SURVEYING</t>
  </si>
  <si>
    <t>RAIDER HOLLOW LAND SURVEY</t>
  </si>
  <si>
    <t>SA00000000066184</t>
  </si>
  <si>
    <t>SA00000000066230</t>
  </si>
  <si>
    <t>JULY RETAINER &amp; MONTHLY CHARGES</t>
  </si>
  <si>
    <t>SA00000000066256</t>
  </si>
  <si>
    <t>TARIFF UPDATES/HONAKER</t>
  </si>
  <si>
    <t>AUDIT LETTER RESPONSE</t>
  </si>
  <si>
    <t>INTANDEM LLC</t>
  </si>
  <si>
    <t>COMPENSATION PLAN UPDATE</t>
  </si>
  <si>
    <t>AUG RETAINER &amp; MTHLY CHGS</t>
  </si>
  <si>
    <t>SA00000000066324</t>
  </si>
  <si>
    <t>SEPT RETAINER &amp; MTHLY CHGS</t>
  </si>
  <si>
    <t>SA00000000066374</t>
  </si>
  <si>
    <t>OCT RETAINER &amp; MTHLY CHARGES</t>
  </si>
  <si>
    <t>SA0000000066453</t>
  </si>
  <si>
    <t>OUTSIDE SERVICES/HONAKER LAW</t>
  </si>
  <si>
    <t>NOV RETAINER &amp; MTHLY CHARGES</t>
  </si>
  <si>
    <t>SA0000000066550</t>
  </si>
  <si>
    <t>2024 POSTRETIREMENT BNFT STUDY</t>
  </si>
  <si>
    <t>DEC. RETAINER &amp; MONTHLY CHGS</t>
  </si>
  <si>
    <t>SA0000000066588</t>
  </si>
  <si>
    <t>ANNUAL AUDIT REPORT</t>
  </si>
  <si>
    <t>Other - Legal</t>
  </si>
  <si>
    <t>Other - Legal - General Counsel</t>
  </si>
  <si>
    <t>Other - Accounting</t>
  </si>
  <si>
    <t>RATE CASE</t>
  </si>
  <si>
    <t>1115</t>
  </si>
  <si>
    <t>1166</t>
  </si>
  <si>
    <t>GDS ASSOCIATES INC</t>
  </si>
  <si>
    <t>WORK ORDER INSPECTION</t>
  </si>
  <si>
    <t>CWP &amp; LRP</t>
  </si>
  <si>
    <t>LRP/CWP</t>
  </si>
  <si>
    <t>CWP/LRP</t>
  </si>
  <si>
    <t>CWP</t>
  </si>
  <si>
    <t>2024 CWP</t>
  </si>
  <si>
    <t>WO INSPECTION</t>
  </si>
  <si>
    <t>LRP PROJECTS</t>
  </si>
  <si>
    <t>CONTRACTOR BID ASSISTANCE</t>
  </si>
  <si>
    <t>LONG RANGE PLAN</t>
  </si>
  <si>
    <t>Other - Engineering</t>
  </si>
  <si>
    <t>Other - Misc - Consultant</t>
  </si>
  <si>
    <t>SURVEY OUTER LOOP PROPERTY</t>
  </si>
  <si>
    <t>TOTAL</t>
  </si>
  <si>
    <t>$75 - $155/per hr</t>
  </si>
  <si>
    <t>$275 - $290/per hr</t>
  </si>
  <si>
    <t>**</t>
  </si>
  <si>
    <t>** - not reflected on invoice</t>
  </si>
  <si>
    <t>$250/per hr</t>
  </si>
  <si>
    <t>$150 &amp; $260/per hr</t>
  </si>
  <si>
    <t>$155 &amp; $255/per hr</t>
  </si>
  <si>
    <t>$250 &amp; $270/per hr</t>
  </si>
  <si>
    <t>$110, $150 &amp; $260/per hr</t>
  </si>
  <si>
    <t>$110, $180 &amp; $260/per hr</t>
  </si>
  <si>
    <t>$140, $180 &amp; $260/per hr</t>
  </si>
  <si>
    <t>$150, $180 &amp; $260/per hr</t>
  </si>
  <si>
    <t>$180 &amp; $260/per hr</t>
  </si>
  <si>
    <t>$180/per hr</t>
  </si>
  <si>
    <t>$225/per hr</t>
  </si>
  <si>
    <t>$160 &amp; $180/per hr</t>
  </si>
  <si>
    <t>$195/per hr</t>
  </si>
  <si>
    <t>$290/per hr</t>
  </si>
  <si>
    <t>$275 &amp; $290/per hr</t>
  </si>
  <si>
    <t>$230/per hr</t>
  </si>
  <si>
    <t>$150/per hr + $300 retainer</t>
  </si>
  <si>
    <t>Page 1 of 2</t>
  </si>
  <si>
    <t>Page 2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</si>
</sst>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  <numFmt numFmtId="167" formatCode="###.00"/>
    <numFmt numFmtId="168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50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quotePrefix="1" applyFont="1"/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4" fontId="4" fillId="0" borderId="0" xfId="2" applyFont="1" applyFill="1" applyBorder="1"/>
    <xf numFmtId="43" fontId="4" fillId="0" borderId="0" xfId="1" applyFont="1" applyBorder="1"/>
    <xf numFmtId="164" fontId="4" fillId="0" borderId="0" xfId="3" applyNumberFormat="1" applyFont="1" applyBorder="1"/>
    <xf numFmtId="166" fontId="4" fillId="0" borderId="0" xfId="2" applyNumberFormat="1" applyFont="1" applyBorder="1"/>
    <xf numFmtId="43" fontId="4" fillId="0" borderId="0" xfId="1" applyFont="1" applyFill="1" applyBorder="1"/>
    <xf numFmtId="165" fontId="4" fillId="0" borderId="0" xfId="1" applyNumberFormat="1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43" fontId="4" fillId="0" borderId="6" xfId="1" applyFont="1" applyFill="1" applyBorder="1"/>
    <xf numFmtId="44" fontId="4" fillId="0" borderId="6" xfId="2" applyFont="1" applyFill="1" applyBorder="1"/>
    <xf numFmtId="43" fontId="4" fillId="0" borderId="0" xfId="1" applyFont="1"/>
    <xf numFmtId="0" fontId="7" fillId="0" borderId="0" xfId="0" applyFont="1" applyAlignment="1">
      <alignment wrapText="1"/>
    </xf>
    <xf numFmtId="0" fontId="7" fillId="0" borderId="0" xfId="0" applyFont="1"/>
    <xf numFmtId="43" fontId="7" fillId="0" borderId="0" xfId="1" applyFont="1"/>
    <xf numFmtId="0" fontId="6" fillId="0" borderId="9" xfId="0" applyFont="1" applyBorder="1" applyAlignment="1">
      <alignment horizontal="center" wrapText="1"/>
    </xf>
    <xf numFmtId="43" fontId="6" fillId="0" borderId="9" xfId="1" applyFont="1" applyBorder="1" applyAlignment="1">
      <alignment horizontal="center" wrapText="1"/>
    </xf>
    <xf numFmtId="0" fontId="7" fillId="0" borderId="9" xfId="0" applyFont="1" applyBorder="1"/>
    <xf numFmtId="0" fontId="7" fillId="0" borderId="9" xfId="0" quotePrefix="1" applyNumberFormat="1" applyFont="1" applyBorder="1" applyAlignment="1">
      <alignment horizontal="left"/>
    </xf>
    <xf numFmtId="43" fontId="7" fillId="0" borderId="9" xfId="1" quotePrefix="1" applyFont="1" applyBorder="1"/>
    <xf numFmtId="43" fontId="7" fillId="0" borderId="9" xfId="1" applyFont="1" applyBorder="1"/>
    <xf numFmtId="0" fontId="7" fillId="0" borderId="9" xfId="0" applyNumberFormat="1" applyFont="1" applyBorder="1" applyAlignment="1">
      <alignment horizontal="left"/>
    </xf>
    <xf numFmtId="0" fontId="5" fillId="0" borderId="9" xfId="4" quotePrefix="1" applyNumberFormat="1" applyFont="1" applyBorder="1" applyAlignment="1">
      <alignment horizontal="left"/>
    </xf>
    <xf numFmtId="43" fontId="5" fillId="0" borderId="9" xfId="1" quotePrefix="1" applyFont="1" applyBorder="1"/>
    <xf numFmtId="0" fontId="7" fillId="0" borderId="9" xfId="0" applyFont="1" applyBorder="1" applyAlignment="1">
      <alignment horizontal="right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168" fontId="7" fillId="0" borderId="9" xfId="1" applyNumberFormat="1" applyFont="1" applyBorder="1" applyAlignment="1">
      <alignment horizontal="center"/>
    </xf>
    <xf numFmtId="167" fontId="7" fillId="0" borderId="9" xfId="0" quotePrefix="1" applyNumberFormat="1" applyFont="1" applyBorder="1" applyAlignment="1">
      <alignment horizontal="center"/>
    </xf>
    <xf numFmtId="167" fontId="7" fillId="0" borderId="9" xfId="0" applyNumberFormat="1" applyFont="1" applyBorder="1" applyAlignment="1">
      <alignment horizontal="center"/>
    </xf>
    <xf numFmtId="167" fontId="5" fillId="0" borderId="9" xfId="4" quotePrefix="1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 xr:uid="{00000000-0005-0000-0000-00002F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9178D-4310-41EE-8825-07267E8C38B8}">
  <dimension ref="A1:N24"/>
  <sheetViews>
    <sheetView tabSelected="1" zoomScaleNormal="100" workbookViewId="0">
      <selection activeCell="B4" sqref="B4"/>
    </sheetView>
  </sheetViews>
  <sheetFormatPr defaultRowHeight="15.75" x14ac:dyDescent="0.25"/>
  <cols>
    <col min="1" max="1" width="9.140625" style="2"/>
    <col min="2" max="2" width="32.85546875" style="2" customWidth="1"/>
    <col min="3" max="6" width="15.42578125" style="2" customWidth="1"/>
    <col min="7" max="14" width="10.85546875" style="2" customWidth="1"/>
    <col min="15" max="16384" width="9.140625" style="2"/>
  </cols>
  <sheetData>
    <row r="1" spans="1:14" x14ac:dyDescent="0.25">
      <c r="A1" s="1" t="s">
        <v>25</v>
      </c>
      <c r="E1" s="47" t="s">
        <v>6</v>
      </c>
      <c r="F1" s="47"/>
      <c r="M1" s="1"/>
      <c r="N1" s="1"/>
    </row>
    <row r="2" spans="1:14" x14ac:dyDescent="0.25">
      <c r="A2" s="1" t="s">
        <v>26</v>
      </c>
      <c r="F2" s="44" t="s">
        <v>117</v>
      </c>
    </row>
    <row r="3" spans="1:14" x14ac:dyDescent="0.25">
      <c r="A3" s="1" t="s">
        <v>27</v>
      </c>
    </row>
    <row r="4" spans="1:14" x14ac:dyDescent="0.25">
      <c r="A4" s="1"/>
    </row>
    <row r="7" spans="1:14" x14ac:dyDescent="0.25">
      <c r="A7" s="3" t="s">
        <v>7</v>
      </c>
      <c r="B7" s="3" t="s">
        <v>0</v>
      </c>
      <c r="C7" s="4" t="s">
        <v>9</v>
      </c>
      <c r="D7" s="5" t="s">
        <v>10</v>
      </c>
      <c r="E7" s="4" t="s">
        <v>11</v>
      </c>
      <c r="F7" s="6" t="s">
        <v>12</v>
      </c>
      <c r="G7" s="1"/>
      <c r="H7" s="1"/>
      <c r="I7" s="1"/>
      <c r="J7" s="1"/>
      <c r="K7" s="1"/>
      <c r="L7" s="1"/>
      <c r="M7" s="7"/>
      <c r="N7" s="1"/>
    </row>
    <row r="8" spans="1:14" x14ac:dyDescent="0.25">
      <c r="A8" s="8" t="s">
        <v>8</v>
      </c>
      <c r="B8" s="8" t="s">
        <v>1</v>
      </c>
      <c r="C8" s="9" t="s">
        <v>2</v>
      </c>
      <c r="D8" s="10" t="s">
        <v>5</v>
      </c>
      <c r="E8" s="9" t="s">
        <v>3</v>
      </c>
      <c r="F8" s="11" t="s">
        <v>4</v>
      </c>
      <c r="G8" s="12"/>
      <c r="H8" s="12"/>
      <c r="I8" s="12"/>
      <c r="J8" s="12"/>
      <c r="K8" s="12"/>
      <c r="L8" s="12"/>
      <c r="M8" s="12"/>
      <c r="N8" s="12"/>
    </row>
    <row r="9" spans="1:14" x14ac:dyDescent="0.25">
      <c r="A9" s="13">
        <v>1</v>
      </c>
      <c r="B9" s="2" t="s">
        <v>13</v>
      </c>
      <c r="C9" s="14">
        <f>Workpaper!C7+Workpaper!C8</f>
        <v>1576</v>
      </c>
      <c r="D9" s="14"/>
      <c r="E9" s="14">
        <f>Workpaper!C36+Workpaper!C37+Workpaper!C38+Workpaper!C39+Workpaper!C40+Workpaper!C41+Workpaper!C42+Workpaper!C43+Workpaper!C44+Workpaper!C45+Workpaper!C46+Workpaper!C47+Workpaper!C48+Workpaper!C49+Workpaper!C50+Workpaper!C51+Workpaper!C52+Workpaper!C53+Workpaper!C54</f>
        <v>14479.96</v>
      </c>
      <c r="F9" s="14">
        <f>+SUM(C9:E9)</f>
        <v>16055.96</v>
      </c>
      <c r="G9" s="15"/>
      <c r="H9" s="16"/>
      <c r="I9" s="17"/>
      <c r="J9" s="16"/>
      <c r="K9" s="17"/>
      <c r="L9" s="16"/>
      <c r="M9" s="17"/>
      <c r="N9" s="16"/>
    </row>
    <row r="10" spans="1:14" x14ac:dyDescent="0.25">
      <c r="A10" s="13">
        <v>2</v>
      </c>
      <c r="B10" s="2" t="s">
        <v>14</v>
      </c>
      <c r="C10" s="18"/>
      <c r="D10" s="18"/>
      <c r="E10" s="18">
        <f>SUM(Workpaper!C11:C35)</f>
        <v>136211.93</v>
      </c>
      <c r="F10" s="14">
        <f>SUM(C10:E10)</f>
        <v>136211.93</v>
      </c>
      <c r="G10" s="15"/>
      <c r="H10" s="16"/>
      <c r="I10" s="19"/>
      <c r="J10" s="16"/>
      <c r="K10" s="19"/>
      <c r="L10" s="16"/>
      <c r="M10" s="19"/>
      <c r="N10" s="16"/>
    </row>
    <row r="11" spans="1:14" x14ac:dyDescent="0.25">
      <c r="A11" s="13">
        <v>3</v>
      </c>
      <c r="B11" s="2" t="s">
        <v>15</v>
      </c>
      <c r="C11" s="18"/>
      <c r="D11" s="18">
        <f>Workpaper!C6</f>
        <v>19500</v>
      </c>
      <c r="E11" s="18">
        <f>Workpaper!C9+Workpaper!C10</f>
        <v>4225</v>
      </c>
      <c r="F11" s="14">
        <f>+SUM(C11:E11)</f>
        <v>23725</v>
      </c>
      <c r="G11" s="15"/>
      <c r="H11" s="16"/>
      <c r="I11" s="19"/>
      <c r="J11" s="16"/>
      <c r="K11" s="19"/>
      <c r="L11" s="16"/>
      <c r="M11" s="19"/>
      <c r="N11" s="16"/>
    </row>
    <row r="12" spans="1:14" x14ac:dyDescent="0.25">
      <c r="A12" s="20">
        <v>4</v>
      </c>
      <c r="B12" s="21" t="s">
        <v>11</v>
      </c>
      <c r="C12" s="22"/>
      <c r="D12" s="22"/>
      <c r="E12" s="22">
        <f>Workpaper!C55+Workpaper!C56+Workpaper!C57+Workpaper!C58</f>
        <v>9155</v>
      </c>
      <c r="F12" s="23">
        <f>+SUM(C12:E12)</f>
        <v>9155</v>
      </c>
      <c r="G12" s="15"/>
      <c r="I12" s="17"/>
      <c r="K12" s="17"/>
      <c r="M12" s="17"/>
    </row>
    <row r="13" spans="1:14" x14ac:dyDescent="0.25">
      <c r="A13" s="13">
        <v>5</v>
      </c>
      <c r="B13" s="2" t="s">
        <v>12</v>
      </c>
      <c r="C13" s="14">
        <f>+SUM(C9:C12)</f>
        <v>1576</v>
      </c>
      <c r="D13" s="14">
        <f t="shared" ref="D13:F13" si="0">+SUM(D9:D12)</f>
        <v>19500</v>
      </c>
      <c r="E13" s="14">
        <f t="shared" si="0"/>
        <v>164071.88999999998</v>
      </c>
      <c r="F13" s="14">
        <f t="shared" si="0"/>
        <v>185147.88999999998</v>
      </c>
      <c r="G13" s="15"/>
    </row>
    <row r="14" spans="1:14" x14ac:dyDescent="0.25">
      <c r="C14" s="18"/>
      <c r="D14" s="18"/>
      <c r="E14" s="18"/>
      <c r="F14" s="14"/>
      <c r="G14" s="15"/>
    </row>
    <row r="15" spans="1:14" x14ac:dyDescent="0.25">
      <c r="C15" s="18"/>
      <c r="D15" s="18"/>
      <c r="E15" s="18"/>
      <c r="F15" s="14"/>
      <c r="G15" s="15"/>
    </row>
    <row r="16" spans="1:14" x14ac:dyDescent="0.25">
      <c r="C16" s="18"/>
      <c r="D16" s="18"/>
      <c r="E16" s="18"/>
      <c r="F16" s="14"/>
    </row>
    <row r="17" spans="3:5" x14ac:dyDescent="0.25">
      <c r="C17" s="18"/>
      <c r="D17" s="18"/>
      <c r="E17" s="18"/>
    </row>
    <row r="18" spans="3:5" x14ac:dyDescent="0.25">
      <c r="C18" s="15"/>
      <c r="D18" s="15"/>
      <c r="E18" s="15"/>
    </row>
    <row r="19" spans="3:5" x14ac:dyDescent="0.25">
      <c r="C19" s="15"/>
      <c r="D19" s="15"/>
      <c r="E19" s="15"/>
    </row>
    <row r="20" spans="3:5" x14ac:dyDescent="0.25">
      <c r="C20" s="15"/>
      <c r="D20" s="15"/>
      <c r="E20" s="15"/>
    </row>
    <row r="21" spans="3:5" x14ac:dyDescent="0.25">
      <c r="C21" s="24"/>
      <c r="D21" s="24"/>
      <c r="E21" s="24"/>
    </row>
    <row r="22" spans="3:5" x14ac:dyDescent="0.25">
      <c r="C22" s="24"/>
      <c r="D22" s="24"/>
      <c r="E22" s="24"/>
    </row>
    <row r="23" spans="3:5" x14ac:dyDescent="0.25">
      <c r="C23" s="24"/>
      <c r="D23" s="24"/>
      <c r="E23" s="24"/>
    </row>
    <row r="24" spans="3:5" x14ac:dyDescent="0.25">
      <c r="C24" s="24"/>
      <c r="D24" s="24"/>
      <c r="E24" s="24"/>
    </row>
  </sheetData>
  <mergeCells count="1">
    <mergeCell ref="E1:F1"/>
  </mergeCells>
  <pageMargins left="0.7" right="0.7" top="0.75" bottom="0.75" header="0.3" footer="0.3"/>
  <pageSetup scale="74" orientation="landscape" r:id="rId1"/>
  <ignoredErrors>
    <ignoredError sqref="F1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4A66B-32D7-44F9-A70C-AEC5C5FA88A5}">
  <sheetPr>
    <pageSetUpPr fitToPage="1"/>
  </sheetPr>
  <dimension ref="A1:H60"/>
  <sheetViews>
    <sheetView topLeftCell="A43" workbookViewId="0">
      <selection activeCell="B5" sqref="B5"/>
    </sheetView>
  </sheetViews>
  <sheetFormatPr defaultRowHeight="12.75" x14ac:dyDescent="0.2"/>
  <cols>
    <col min="1" max="1" width="29" style="26" bestFit="1" customWidth="1"/>
    <col min="2" max="2" width="35.140625" style="26" bestFit="1" customWidth="1"/>
    <col min="3" max="3" width="12.28515625" style="27" bestFit="1" customWidth="1"/>
    <col min="4" max="4" width="17.5703125" style="26" bestFit="1" customWidth="1"/>
    <col min="5" max="5" width="12.85546875" style="39" bestFit="1" customWidth="1"/>
    <col min="6" max="6" width="21.140625" style="26" bestFit="1" customWidth="1"/>
    <col min="7" max="7" width="14" style="39" bestFit="1" customWidth="1"/>
    <col min="8" max="8" width="37.42578125" style="26" bestFit="1" customWidth="1"/>
    <col min="9" max="16384" width="9.140625" style="26"/>
  </cols>
  <sheetData>
    <row r="1" spans="1:8" x14ac:dyDescent="0.2">
      <c r="A1" s="45" t="s">
        <v>25</v>
      </c>
      <c r="H1" s="46" t="s">
        <v>118</v>
      </c>
    </row>
    <row r="2" spans="1:8" x14ac:dyDescent="0.2">
      <c r="A2" s="45" t="s">
        <v>26</v>
      </c>
    </row>
    <row r="3" spans="1:8" x14ac:dyDescent="0.2">
      <c r="A3" s="45" t="s">
        <v>27</v>
      </c>
    </row>
    <row r="5" spans="1:8" s="25" customFormat="1" ht="25.5" x14ac:dyDescent="0.2">
      <c r="A5" s="28" t="s">
        <v>21</v>
      </c>
      <c r="B5" s="28" t="s">
        <v>16</v>
      </c>
      <c r="C5" s="29" t="s">
        <v>17</v>
      </c>
      <c r="D5" s="28" t="s">
        <v>18</v>
      </c>
      <c r="E5" s="28" t="s">
        <v>23</v>
      </c>
      <c r="F5" s="28" t="s">
        <v>19</v>
      </c>
      <c r="G5" s="28" t="s">
        <v>22</v>
      </c>
      <c r="H5" s="28" t="s">
        <v>20</v>
      </c>
    </row>
    <row r="6" spans="1:8" x14ac:dyDescent="0.2">
      <c r="A6" s="30" t="s">
        <v>10</v>
      </c>
      <c r="B6" s="31" t="s">
        <v>48</v>
      </c>
      <c r="C6" s="32">
        <v>19500</v>
      </c>
      <c r="D6" s="31">
        <v>42855</v>
      </c>
      <c r="E6" s="41">
        <v>923</v>
      </c>
      <c r="F6" s="30" t="s">
        <v>96</v>
      </c>
      <c r="G6" s="40" t="s">
        <v>98</v>
      </c>
      <c r="H6" s="31" t="s">
        <v>74</v>
      </c>
    </row>
    <row r="7" spans="1:8" x14ac:dyDescent="0.2">
      <c r="A7" s="30" t="s">
        <v>9</v>
      </c>
      <c r="B7" s="31" t="s">
        <v>35</v>
      </c>
      <c r="C7" s="33">
        <v>1128.5</v>
      </c>
      <c r="D7" s="31" t="s">
        <v>79</v>
      </c>
      <c r="E7" s="42">
        <v>928</v>
      </c>
      <c r="F7" s="30" t="s">
        <v>97</v>
      </c>
      <c r="G7" s="40">
        <v>4</v>
      </c>
      <c r="H7" s="34" t="s">
        <v>78</v>
      </c>
    </row>
    <row r="8" spans="1:8" x14ac:dyDescent="0.2">
      <c r="A8" s="30" t="s">
        <v>9</v>
      </c>
      <c r="B8" s="31" t="s">
        <v>35</v>
      </c>
      <c r="C8" s="33">
        <v>447.5</v>
      </c>
      <c r="D8" s="31" t="s">
        <v>80</v>
      </c>
      <c r="E8" s="42">
        <v>928</v>
      </c>
      <c r="F8" s="30" t="s">
        <v>97</v>
      </c>
      <c r="G8" s="40">
        <v>1.6</v>
      </c>
      <c r="H8" s="34" t="s">
        <v>78</v>
      </c>
    </row>
    <row r="9" spans="1:8" x14ac:dyDescent="0.2">
      <c r="A9" s="30" t="s">
        <v>77</v>
      </c>
      <c r="B9" s="31" t="s">
        <v>48</v>
      </c>
      <c r="C9" s="32">
        <v>1225</v>
      </c>
      <c r="D9" s="31">
        <v>42855</v>
      </c>
      <c r="E9" s="41">
        <v>923</v>
      </c>
      <c r="F9" s="30" t="s">
        <v>96</v>
      </c>
      <c r="G9" s="40" t="s">
        <v>98</v>
      </c>
      <c r="H9" s="31" t="s">
        <v>49</v>
      </c>
    </row>
    <row r="10" spans="1:8" x14ac:dyDescent="0.2">
      <c r="A10" s="30" t="s">
        <v>77</v>
      </c>
      <c r="B10" s="31" t="s">
        <v>24</v>
      </c>
      <c r="C10" s="32">
        <v>3000</v>
      </c>
      <c r="D10" s="31">
        <v>136119</v>
      </c>
      <c r="E10" s="41">
        <v>923</v>
      </c>
      <c r="F10" s="30"/>
      <c r="G10" s="40" t="s">
        <v>98</v>
      </c>
      <c r="H10" s="31" t="s">
        <v>71</v>
      </c>
    </row>
    <row r="11" spans="1:8" x14ac:dyDescent="0.2">
      <c r="A11" s="30" t="s">
        <v>92</v>
      </c>
      <c r="B11" s="35" t="s">
        <v>81</v>
      </c>
      <c r="C11" s="36">
        <v>9975.75</v>
      </c>
      <c r="D11" s="35">
        <v>225073</v>
      </c>
      <c r="E11" s="43">
        <v>107.21</v>
      </c>
      <c r="F11" s="30" t="s">
        <v>100</v>
      </c>
      <c r="G11" s="40">
        <v>34.5</v>
      </c>
      <c r="H11" s="35" t="s">
        <v>82</v>
      </c>
    </row>
    <row r="12" spans="1:8" x14ac:dyDescent="0.2">
      <c r="A12" s="30" t="s">
        <v>92</v>
      </c>
      <c r="B12" s="35" t="s">
        <v>81</v>
      </c>
      <c r="C12" s="36">
        <v>5390.13</v>
      </c>
      <c r="D12" s="35">
        <v>225454</v>
      </c>
      <c r="E12" s="43">
        <v>107.21</v>
      </c>
      <c r="F12" s="30" t="s">
        <v>102</v>
      </c>
      <c r="G12" s="40">
        <v>19.5</v>
      </c>
      <c r="H12" s="35" t="s">
        <v>83</v>
      </c>
    </row>
    <row r="13" spans="1:8" x14ac:dyDescent="0.2">
      <c r="A13" s="30" t="s">
        <v>92</v>
      </c>
      <c r="B13" s="35" t="s">
        <v>81</v>
      </c>
      <c r="C13" s="36">
        <v>625</v>
      </c>
      <c r="D13" s="35">
        <v>226134</v>
      </c>
      <c r="E13" s="43">
        <v>107.21</v>
      </c>
      <c r="F13" s="30" t="s">
        <v>100</v>
      </c>
      <c r="G13" s="40">
        <v>2.5</v>
      </c>
      <c r="H13" s="35" t="s">
        <v>82</v>
      </c>
    </row>
    <row r="14" spans="1:8" x14ac:dyDescent="0.2">
      <c r="A14" s="30" t="s">
        <v>92</v>
      </c>
      <c r="B14" s="35" t="s">
        <v>81</v>
      </c>
      <c r="C14" s="36">
        <v>297.5</v>
      </c>
      <c r="D14" s="35">
        <v>226389</v>
      </c>
      <c r="E14" s="43">
        <v>107.21</v>
      </c>
      <c r="F14" s="30" t="s">
        <v>101</v>
      </c>
      <c r="G14" s="40">
        <v>1.25</v>
      </c>
      <c r="H14" s="35" t="s">
        <v>84</v>
      </c>
    </row>
    <row r="15" spans="1:8" x14ac:dyDescent="0.2">
      <c r="A15" s="30" t="s">
        <v>92</v>
      </c>
      <c r="B15" s="35" t="s">
        <v>81</v>
      </c>
      <c r="C15" s="36">
        <v>385</v>
      </c>
      <c r="D15" s="35">
        <v>227061</v>
      </c>
      <c r="E15" s="43">
        <v>107.21</v>
      </c>
      <c r="F15" s="30" t="s">
        <v>103</v>
      </c>
      <c r="G15" s="40">
        <v>1.5</v>
      </c>
      <c r="H15" s="35" t="s">
        <v>82</v>
      </c>
    </row>
    <row r="16" spans="1:8" x14ac:dyDescent="0.2">
      <c r="A16" s="30" t="s">
        <v>92</v>
      </c>
      <c r="B16" s="35" t="s">
        <v>81</v>
      </c>
      <c r="C16" s="36">
        <v>2037.5</v>
      </c>
      <c r="D16" s="35">
        <v>227357</v>
      </c>
      <c r="E16" s="43">
        <v>107.21</v>
      </c>
      <c r="F16" s="30" t="s">
        <v>104</v>
      </c>
      <c r="G16" s="40">
        <v>16</v>
      </c>
      <c r="H16" s="35" t="s">
        <v>84</v>
      </c>
    </row>
    <row r="17" spans="1:8" x14ac:dyDescent="0.2">
      <c r="A17" s="30" t="s">
        <v>92</v>
      </c>
      <c r="B17" s="35" t="s">
        <v>81</v>
      </c>
      <c r="C17" s="36">
        <v>1140</v>
      </c>
      <c r="D17" s="35">
        <v>228157</v>
      </c>
      <c r="E17" s="43">
        <v>107.21</v>
      </c>
      <c r="F17" s="30" t="s">
        <v>104</v>
      </c>
      <c r="G17" s="40">
        <v>9.5</v>
      </c>
      <c r="H17" s="35" t="s">
        <v>85</v>
      </c>
    </row>
    <row r="18" spans="1:8" x14ac:dyDescent="0.2">
      <c r="A18" s="30" t="s">
        <v>92</v>
      </c>
      <c r="B18" s="35" t="s">
        <v>81</v>
      </c>
      <c r="C18" s="36">
        <v>10743.16</v>
      </c>
      <c r="D18" s="35">
        <v>227873</v>
      </c>
      <c r="E18" s="43">
        <v>107.21</v>
      </c>
      <c r="F18" s="30" t="s">
        <v>100</v>
      </c>
      <c r="G18" s="40">
        <v>36.5</v>
      </c>
      <c r="H18" s="35" t="s">
        <v>82</v>
      </c>
    </row>
    <row r="19" spans="1:8" x14ac:dyDescent="0.2">
      <c r="A19" s="30" t="s">
        <v>92</v>
      </c>
      <c r="B19" s="35" t="s">
        <v>81</v>
      </c>
      <c r="C19" s="36">
        <v>1880</v>
      </c>
      <c r="D19" s="35">
        <v>229319</v>
      </c>
      <c r="E19" s="43">
        <v>107.21</v>
      </c>
      <c r="F19" s="30" t="s">
        <v>105</v>
      </c>
      <c r="G19" s="40">
        <v>10.5</v>
      </c>
      <c r="H19" s="35" t="s">
        <v>85</v>
      </c>
    </row>
    <row r="20" spans="1:8" x14ac:dyDescent="0.2">
      <c r="A20" s="30" t="s">
        <v>92</v>
      </c>
      <c r="B20" s="35" t="s">
        <v>81</v>
      </c>
      <c r="C20" s="36">
        <v>10395</v>
      </c>
      <c r="D20" s="35">
        <v>230216</v>
      </c>
      <c r="E20" s="43">
        <v>107.21</v>
      </c>
      <c r="F20" s="30" t="s">
        <v>106</v>
      </c>
      <c r="G20" s="40">
        <v>57.25</v>
      </c>
      <c r="H20" s="35" t="s">
        <v>86</v>
      </c>
    </row>
    <row r="21" spans="1:8" x14ac:dyDescent="0.2">
      <c r="A21" s="30" t="s">
        <v>92</v>
      </c>
      <c r="B21" s="35" t="s">
        <v>81</v>
      </c>
      <c r="C21" s="36">
        <v>7795</v>
      </c>
      <c r="D21" s="35">
        <v>231059</v>
      </c>
      <c r="E21" s="43">
        <v>107.21</v>
      </c>
      <c r="F21" s="30" t="s">
        <v>107</v>
      </c>
      <c r="G21" s="40">
        <v>42.5</v>
      </c>
      <c r="H21" s="35" t="s">
        <v>86</v>
      </c>
    </row>
    <row r="22" spans="1:8" x14ac:dyDescent="0.2">
      <c r="A22" s="30" t="s">
        <v>92</v>
      </c>
      <c r="B22" s="35" t="s">
        <v>81</v>
      </c>
      <c r="C22" s="36">
        <v>10266.73</v>
      </c>
      <c r="D22" s="35">
        <v>231638</v>
      </c>
      <c r="E22" s="43">
        <v>107.21</v>
      </c>
      <c r="F22" s="30" t="s">
        <v>100</v>
      </c>
      <c r="G22" s="40">
        <v>35.5</v>
      </c>
      <c r="H22" s="35" t="s">
        <v>82</v>
      </c>
    </row>
    <row r="23" spans="1:8" x14ac:dyDescent="0.2">
      <c r="A23" s="30" t="s">
        <v>92</v>
      </c>
      <c r="B23" s="35" t="s">
        <v>81</v>
      </c>
      <c r="C23" s="36">
        <v>3925</v>
      </c>
      <c r="D23" s="35">
        <v>232030</v>
      </c>
      <c r="E23" s="43">
        <v>107.21</v>
      </c>
      <c r="F23" s="30" t="s">
        <v>108</v>
      </c>
      <c r="G23" s="40">
        <v>21.25</v>
      </c>
      <c r="H23" s="35" t="s">
        <v>86</v>
      </c>
    </row>
    <row r="24" spans="1:8" x14ac:dyDescent="0.2">
      <c r="A24" s="30" t="s">
        <v>92</v>
      </c>
      <c r="B24" s="35" t="s">
        <v>81</v>
      </c>
      <c r="C24" s="36">
        <v>19310</v>
      </c>
      <c r="D24" s="35">
        <v>232985</v>
      </c>
      <c r="E24" s="43">
        <v>107.21</v>
      </c>
      <c r="F24" s="30" t="s">
        <v>108</v>
      </c>
      <c r="G24" s="40">
        <v>110.5</v>
      </c>
      <c r="H24" s="35" t="s">
        <v>87</v>
      </c>
    </row>
    <row r="25" spans="1:8" x14ac:dyDescent="0.2">
      <c r="A25" s="30" t="s">
        <v>92</v>
      </c>
      <c r="B25" s="35" t="s">
        <v>81</v>
      </c>
      <c r="C25" s="36">
        <v>5031.16</v>
      </c>
      <c r="D25" s="35">
        <v>232599</v>
      </c>
      <c r="E25" s="43">
        <v>107.21</v>
      </c>
      <c r="F25" s="30" t="s">
        <v>100</v>
      </c>
      <c r="G25" s="40">
        <v>17.5</v>
      </c>
      <c r="H25" s="35" t="s">
        <v>88</v>
      </c>
    </row>
    <row r="26" spans="1:8" x14ac:dyDescent="0.2">
      <c r="A26" s="30" t="s">
        <v>92</v>
      </c>
      <c r="B26" s="35" t="s">
        <v>81</v>
      </c>
      <c r="C26" s="36">
        <v>6930</v>
      </c>
      <c r="D26" s="35">
        <v>233806</v>
      </c>
      <c r="E26" s="43">
        <v>107.21</v>
      </c>
      <c r="F26" s="30" t="s">
        <v>109</v>
      </c>
      <c r="G26" s="40">
        <v>38.5</v>
      </c>
      <c r="H26" s="35" t="s">
        <v>89</v>
      </c>
    </row>
    <row r="27" spans="1:8" x14ac:dyDescent="0.2">
      <c r="A27" s="30" t="s">
        <v>92</v>
      </c>
      <c r="B27" s="35" t="s">
        <v>81</v>
      </c>
      <c r="C27" s="36">
        <v>250</v>
      </c>
      <c r="D27" s="35">
        <v>233510</v>
      </c>
      <c r="E27" s="43">
        <v>107.21</v>
      </c>
      <c r="F27" s="30" t="s">
        <v>100</v>
      </c>
      <c r="G27" s="40">
        <v>1</v>
      </c>
      <c r="H27" s="35" t="s">
        <v>82</v>
      </c>
    </row>
    <row r="28" spans="1:8" x14ac:dyDescent="0.2">
      <c r="A28" s="30" t="s">
        <v>92</v>
      </c>
      <c r="B28" s="35" t="s">
        <v>81</v>
      </c>
      <c r="C28" s="36">
        <v>1375</v>
      </c>
      <c r="D28" s="35">
        <v>234364</v>
      </c>
      <c r="E28" s="43">
        <v>107.21</v>
      </c>
      <c r="F28" s="30" t="s">
        <v>110</v>
      </c>
      <c r="G28" s="40">
        <v>6.25</v>
      </c>
      <c r="H28" s="35" t="s">
        <v>90</v>
      </c>
    </row>
    <row r="29" spans="1:8" x14ac:dyDescent="0.2">
      <c r="A29" s="30" t="s">
        <v>92</v>
      </c>
      <c r="B29" s="35" t="s">
        <v>81</v>
      </c>
      <c r="C29" s="36">
        <v>11970</v>
      </c>
      <c r="D29" s="35">
        <v>234713</v>
      </c>
      <c r="E29" s="43">
        <v>107.21</v>
      </c>
      <c r="F29" s="30" t="s">
        <v>106</v>
      </c>
      <c r="G29" s="40">
        <v>66.5</v>
      </c>
      <c r="H29" s="35" t="s">
        <v>91</v>
      </c>
    </row>
    <row r="30" spans="1:8" x14ac:dyDescent="0.2">
      <c r="A30" s="30" t="s">
        <v>92</v>
      </c>
      <c r="B30" s="35" t="s">
        <v>81</v>
      </c>
      <c r="C30" s="36">
        <v>11970</v>
      </c>
      <c r="D30" s="35">
        <v>234713</v>
      </c>
      <c r="E30" s="43">
        <v>108.81</v>
      </c>
      <c r="F30" s="30" t="s">
        <v>106</v>
      </c>
      <c r="G30" s="40">
        <v>66.5</v>
      </c>
      <c r="H30" s="35" t="s">
        <v>91</v>
      </c>
    </row>
    <row r="31" spans="1:8" x14ac:dyDescent="0.2">
      <c r="A31" s="30" t="s">
        <v>92</v>
      </c>
      <c r="B31" s="35" t="s">
        <v>81</v>
      </c>
      <c r="C31" s="36">
        <v>250</v>
      </c>
      <c r="D31" s="35">
        <v>234434</v>
      </c>
      <c r="E31" s="43">
        <v>107.21</v>
      </c>
      <c r="F31" s="30" t="s">
        <v>100</v>
      </c>
      <c r="G31" s="40">
        <v>1</v>
      </c>
      <c r="H31" s="35" t="s">
        <v>82</v>
      </c>
    </row>
    <row r="32" spans="1:8" x14ac:dyDescent="0.2">
      <c r="A32" s="30" t="s">
        <v>92</v>
      </c>
      <c r="B32" s="35" t="s">
        <v>81</v>
      </c>
      <c r="C32" s="36">
        <v>5155</v>
      </c>
      <c r="D32" s="35">
        <v>235441</v>
      </c>
      <c r="E32" s="43">
        <v>107.21</v>
      </c>
      <c r="F32" s="30" t="s">
        <v>111</v>
      </c>
      <c r="G32" s="40">
        <v>29</v>
      </c>
      <c r="H32" s="35" t="s">
        <v>91</v>
      </c>
    </row>
    <row r="33" spans="1:8" x14ac:dyDescent="0.2">
      <c r="A33" s="30" t="s">
        <v>92</v>
      </c>
      <c r="B33" s="35" t="s">
        <v>81</v>
      </c>
      <c r="C33" s="36">
        <v>5155</v>
      </c>
      <c r="D33" s="35">
        <v>235441</v>
      </c>
      <c r="E33" s="43">
        <v>108.81</v>
      </c>
      <c r="F33" s="30" t="s">
        <v>111</v>
      </c>
      <c r="G33" s="40">
        <v>29</v>
      </c>
      <c r="H33" s="35" t="s">
        <v>91</v>
      </c>
    </row>
    <row r="34" spans="1:8" x14ac:dyDescent="0.2">
      <c r="A34" s="30" t="s">
        <v>92</v>
      </c>
      <c r="B34" s="35" t="s">
        <v>81</v>
      </c>
      <c r="C34" s="36">
        <v>1980</v>
      </c>
      <c r="D34" s="35">
        <v>235211</v>
      </c>
      <c r="E34" s="43">
        <v>107.21</v>
      </c>
      <c r="F34" s="30" t="s">
        <v>110</v>
      </c>
      <c r="G34" s="40">
        <v>9</v>
      </c>
      <c r="H34" s="35" t="s">
        <v>90</v>
      </c>
    </row>
    <row r="35" spans="1:8" x14ac:dyDescent="0.2">
      <c r="A35" s="30" t="s">
        <v>92</v>
      </c>
      <c r="B35" s="35" t="s">
        <v>81</v>
      </c>
      <c r="C35" s="36">
        <v>1980</v>
      </c>
      <c r="D35" s="35">
        <v>235211</v>
      </c>
      <c r="E35" s="43">
        <v>108.81</v>
      </c>
      <c r="F35" s="30" t="s">
        <v>110</v>
      </c>
      <c r="G35" s="40">
        <v>9</v>
      </c>
      <c r="H35" s="35" t="s">
        <v>90</v>
      </c>
    </row>
    <row r="36" spans="1:8" x14ac:dyDescent="0.2">
      <c r="A36" s="30" t="s">
        <v>75</v>
      </c>
      <c r="B36" s="31" t="s">
        <v>39</v>
      </c>
      <c r="C36" s="32">
        <v>1657.5</v>
      </c>
      <c r="D36" s="31" t="s">
        <v>41</v>
      </c>
      <c r="E36" s="41">
        <v>923</v>
      </c>
      <c r="F36" s="30" t="s">
        <v>112</v>
      </c>
      <c r="G36" s="40">
        <v>8.5</v>
      </c>
      <c r="H36" s="31" t="s">
        <v>40</v>
      </c>
    </row>
    <row r="37" spans="1:8" x14ac:dyDescent="0.2">
      <c r="A37" s="30" t="s">
        <v>75</v>
      </c>
      <c r="B37" s="31" t="s">
        <v>46</v>
      </c>
      <c r="C37" s="32">
        <v>2542.5</v>
      </c>
      <c r="D37" s="31">
        <v>210459623</v>
      </c>
      <c r="E37" s="41">
        <v>923</v>
      </c>
      <c r="F37" s="30"/>
      <c r="G37" s="40" t="s">
        <v>98</v>
      </c>
      <c r="H37" s="31" t="s">
        <v>47</v>
      </c>
    </row>
    <row r="38" spans="1:8" x14ac:dyDescent="0.2">
      <c r="A38" s="30" t="s">
        <v>75</v>
      </c>
      <c r="B38" s="31" t="s">
        <v>46</v>
      </c>
      <c r="C38" s="32">
        <v>200</v>
      </c>
      <c r="D38" s="31">
        <v>729336</v>
      </c>
      <c r="E38" s="41">
        <v>923</v>
      </c>
      <c r="F38" s="30"/>
      <c r="G38" s="40" t="s">
        <v>98</v>
      </c>
      <c r="H38" s="31" t="s">
        <v>59</v>
      </c>
    </row>
    <row r="39" spans="1:8" x14ac:dyDescent="0.2">
      <c r="A39" s="30" t="s">
        <v>75</v>
      </c>
      <c r="B39" s="31" t="s">
        <v>35</v>
      </c>
      <c r="C39" s="32">
        <v>116</v>
      </c>
      <c r="D39" s="31">
        <v>719</v>
      </c>
      <c r="E39" s="41">
        <v>923</v>
      </c>
      <c r="F39" s="30" t="s">
        <v>113</v>
      </c>
      <c r="G39" s="40">
        <v>0.4</v>
      </c>
      <c r="H39" s="31" t="s">
        <v>36</v>
      </c>
    </row>
    <row r="40" spans="1:8" x14ac:dyDescent="0.2">
      <c r="A40" s="30" t="s">
        <v>75</v>
      </c>
      <c r="B40" s="31" t="s">
        <v>35</v>
      </c>
      <c r="C40" s="32">
        <v>55.5</v>
      </c>
      <c r="D40" s="31">
        <v>961</v>
      </c>
      <c r="E40" s="41">
        <v>923</v>
      </c>
      <c r="F40" s="30" t="s">
        <v>113</v>
      </c>
      <c r="G40" s="40">
        <v>0.2</v>
      </c>
      <c r="H40" s="31" t="s">
        <v>58</v>
      </c>
    </row>
    <row r="41" spans="1:8" x14ac:dyDescent="0.2">
      <c r="A41" s="30" t="s">
        <v>75</v>
      </c>
      <c r="B41" s="31" t="s">
        <v>35</v>
      </c>
      <c r="C41" s="32">
        <v>116</v>
      </c>
      <c r="D41" s="31">
        <v>924</v>
      </c>
      <c r="E41" s="41">
        <v>923</v>
      </c>
      <c r="F41" s="30" t="s">
        <v>113</v>
      </c>
      <c r="G41" s="40">
        <v>0.4</v>
      </c>
      <c r="H41" s="31" t="s">
        <v>58</v>
      </c>
    </row>
    <row r="42" spans="1:8" x14ac:dyDescent="0.2">
      <c r="A42" s="30" t="s">
        <v>75</v>
      </c>
      <c r="B42" s="31" t="s">
        <v>35</v>
      </c>
      <c r="C42" s="32">
        <v>1112</v>
      </c>
      <c r="D42" s="31">
        <v>1133</v>
      </c>
      <c r="E42" s="41">
        <v>923</v>
      </c>
      <c r="F42" s="30" t="s">
        <v>114</v>
      </c>
      <c r="G42" s="40">
        <v>4</v>
      </c>
      <c r="H42" s="31" t="s">
        <v>68</v>
      </c>
    </row>
    <row r="43" spans="1:8" x14ac:dyDescent="0.2">
      <c r="A43" s="30" t="s">
        <v>76</v>
      </c>
      <c r="B43" s="31" t="s">
        <v>30</v>
      </c>
      <c r="C43" s="32">
        <v>1005</v>
      </c>
      <c r="D43" s="31" t="s">
        <v>32</v>
      </c>
      <c r="E43" s="41">
        <v>923</v>
      </c>
      <c r="F43" s="30" t="s">
        <v>116</v>
      </c>
      <c r="G43" s="40">
        <v>4.7</v>
      </c>
      <c r="H43" s="31" t="s">
        <v>31</v>
      </c>
    </row>
    <row r="44" spans="1:8" x14ac:dyDescent="0.2">
      <c r="A44" s="30" t="s">
        <v>76</v>
      </c>
      <c r="B44" s="31" t="s">
        <v>30</v>
      </c>
      <c r="C44" s="32">
        <v>682.5</v>
      </c>
      <c r="D44" s="31" t="s">
        <v>34</v>
      </c>
      <c r="E44" s="41">
        <v>923</v>
      </c>
      <c r="F44" s="30" t="s">
        <v>116</v>
      </c>
      <c r="G44" s="40">
        <v>2.5499999999999998</v>
      </c>
      <c r="H44" s="31" t="s">
        <v>33</v>
      </c>
    </row>
    <row r="45" spans="1:8" x14ac:dyDescent="0.2">
      <c r="A45" s="30" t="s">
        <v>76</v>
      </c>
      <c r="B45" s="31" t="s">
        <v>30</v>
      </c>
      <c r="C45" s="32">
        <v>375</v>
      </c>
      <c r="D45" s="31" t="s">
        <v>38</v>
      </c>
      <c r="E45" s="41">
        <v>923</v>
      </c>
      <c r="F45" s="30" t="s">
        <v>116</v>
      </c>
      <c r="G45" s="40">
        <v>0.5</v>
      </c>
      <c r="H45" s="31" t="s">
        <v>37</v>
      </c>
    </row>
    <row r="46" spans="1:8" x14ac:dyDescent="0.2">
      <c r="A46" s="30" t="s">
        <v>76</v>
      </c>
      <c r="B46" s="31" t="s">
        <v>30</v>
      </c>
      <c r="C46" s="32">
        <v>525</v>
      </c>
      <c r="D46" s="31" t="s">
        <v>43</v>
      </c>
      <c r="E46" s="41">
        <v>923</v>
      </c>
      <c r="F46" s="30" t="s">
        <v>116</v>
      </c>
      <c r="G46" s="40">
        <v>1.5</v>
      </c>
      <c r="H46" s="31" t="s">
        <v>42</v>
      </c>
    </row>
    <row r="47" spans="1:8" x14ac:dyDescent="0.2">
      <c r="A47" s="30" t="s">
        <v>76</v>
      </c>
      <c r="B47" s="31" t="s">
        <v>30</v>
      </c>
      <c r="C47" s="32">
        <v>892.5</v>
      </c>
      <c r="D47" s="31" t="s">
        <v>45</v>
      </c>
      <c r="E47" s="41">
        <v>923</v>
      </c>
      <c r="F47" s="30" t="s">
        <v>116</v>
      </c>
      <c r="G47" s="40">
        <v>1.95</v>
      </c>
      <c r="H47" s="31" t="s">
        <v>44</v>
      </c>
    </row>
    <row r="48" spans="1:8" x14ac:dyDescent="0.2">
      <c r="A48" s="30" t="s">
        <v>76</v>
      </c>
      <c r="B48" s="31" t="s">
        <v>30</v>
      </c>
      <c r="C48" s="32">
        <v>1076.5</v>
      </c>
      <c r="D48" s="31" t="s">
        <v>51</v>
      </c>
      <c r="E48" s="41">
        <v>923</v>
      </c>
      <c r="F48" s="30" t="s">
        <v>116</v>
      </c>
      <c r="G48" s="40">
        <v>3.85</v>
      </c>
      <c r="H48" s="31" t="s">
        <v>50</v>
      </c>
    </row>
    <row r="49" spans="1:8" x14ac:dyDescent="0.2">
      <c r="A49" s="30" t="s">
        <v>76</v>
      </c>
      <c r="B49" s="31" t="s">
        <v>30</v>
      </c>
      <c r="C49" s="32">
        <v>615</v>
      </c>
      <c r="D49" s="31" t="s">
        <v>57</v>
      </c>
      <c r="E49" s="41">
        <v>923</v>
      </c>
      <c r="F49" s="30" t="s">
        <v>116</v>
      </c>
      <c r="G49" s="40">
        <v>2.1</v>
      </c>
      <c r="H49" s="31" t="s">
        <v>56</v>
      </c>
    </row>
    <row r="50" spans="1:8" x14ac:dyDescent="0.2">
      <c r="A50" s="30" t="s">
        <v>76</v>
      </c>
      <c r="B50" s="31" t="s">
        <v>30</v>
      </c>
      <c r="C50" s="32">
        <v>1377.46</v>
      </c>
      <c r="D50" s="31" t="s">
        <v>63</v>
      </c>
      <c r="E50" s="41">
        <v>923</v>
      </c>
      <c r="F50" s="30" t="s">
        <v>116</v>
      </c>
      <c r="G50" s="40">
        <v>4.05</v>
      </c>
      <c r="H50" s="31" t="s">
        <v>62</v>
      </c>
    </row>
    <row r="51" spans="1:8" x14ac:dyDescent="0.2">
      <c r="A51" s="30" t="s">
        <v>76</v>
      </c>
      <c r="B51" s="31" t="s">
        <v>30</v>
      </c>
      <c r="C51" s="32">
        <v>519</v>
      </c>
      <c r="D51" s="31" t="s">
        <v>65</v>
      </c>
      <c r="E51" s="41">
        <v>923</v>
      </c>
      <c r="F51" s="30" t="s">
        <v>116</v>
      </c>
      <c r="G51" s="40">
        <v>1</v>
      </c>
      <c r="H51" s="31" t="s">
        <v>64</v>
      </c>
    </row>
    <row r="52" spans="1:8" x14ac:dyDescent="0.2">
      <c r="A52" s="30" t="s">
        <v>76</v>
      </c>
      <c r="B52" s="31" t="s">
        <v>30</v>
      </c>
      <c r="C52" s="32">
        <v>585</v>
      </c>
      <c r="D52" s="31" t="s">
        <v>67</v>
      </c>
      <c r="E52" s="41">
        <v>923</v>
      </c>
      <c r="F52" s="30" t="s">
        <v>116</v>
      </c>
      <c r="G52" s="40">
        <v>1.9</v>
      </c>
      <c r="H52" s="31" t="s">
        <v>66</v>
      </c>
    </row>
    <row r="53" spans="1:8" x14ac:dyDescent="0.2">
      <c r="A53" s="30" t="s">
        <v>76</v>
      </c>
      <c r="B53" s="31" t="s">
        <v>30</v>
      </c>
      <c r="C53" s="32">
        <v>525</v>
      </c>
      <c r="D53" s="31" t="s">
        <v>70</v>
      </c>
      <c r="E53" s="41">
        <v>923</v>
      </c>
      <c r="F53" s="30" t="s">
        <v>116</v>
      </c>
      <c r="G53" s="40">
        <v>1.5</v>
      </c>
      <c r="H53" s="31" t="s">
        <v>69</v>
      </c>
    </row>
    <row r="54" spans="1:8" x14ac:dyDescent="0.2">
      <c r="A54" s="30" t="s">
        <v>76</v>
      </c>
      <c r="B54" s="31" t="s">
        <v>30</v>
      </c>
      <c r="C54" s="32">
        <v>502.5</v>
      </c>
      <c r="D54" s="31" t="s">
        <v>73</v>
      </c>
      <c r="E54" s="41">
        <v>923</v>
      </c>
      <c r="F54" s="30" t="s">
        <v>116</v>
      </c>
      <c r="G54" s="40">
        <v>1.35</v>
      </c>
      <c r="H54" s="31" t="s">
        <v>72</v>
      </c>
    </row>
    <row r="55" spans="1:8" x14ac:dyDescent="0.2">
      <c r="A55" s="30" t="s">
        <v>93</v>
      </c>
      <c r="B55" s="31" t="s">
        <v>60</v>
      </c>
      <c r="C55" s="32">
        <v>3150</v>
      </c>
      <c r="D55" s="31">
        <v>5559</v>
      </c>
      <c r="E55" s="41">
        <v>923</v>
      </c>
      <c r="F55" s="30"/>
      <c r="G55" s="40" t="s">
        <v>98</v>
      </c>
      <c r="H55" s="31" t="s">
        <v>61</v>
      </c>
    </row>
    <row r="56" spans="1:8" x14ac:dyDescent="0.2">
      <c r="A56" s="30" t="s">
        <v>93</v>
      </c>
      <c r="B56" s="31" t="s">
        <v>28</v>
      </c>
      <c r="C56" s="32">
        <v>805</v>
      </c>
      <c r="D56" s="31">
        <v>240105</v>
      </c>
      <c r="E56" s="41">
        <v>923</v>
      </c>
      <c r="F56" s="30" t="s">
        <v>115</v>
      </c>
      <c r="G56" s="40">
        <v>3.5</v>
      </c>
      <c r="H56" s="31" t="s">
        <v>29</v>
      </c>
    </row>
    <row r="57" spans="1:8" x14ac:dyDescent="0.2">
      <c r="A57" s="30" t="s">
        <v>93</v>
      </c>
      <c r="B57" s="31" t="s">
        <v>52</v>
      </c>
      <c r="C57" s="32">
        <v>1500</v>
      </c>
      <c r="D57" s="31" t="s">
        <v>54</v>
      </c>
      <c r="E57" s="41">
        <v>923</v>
      </c>
      <c r="F57" s="30"/>
      <c r="G57" s="40" t="s">
        <v>98</v>
      </c>
      <c r="H57" s="31" t="s">
        <v>53</v>
      </c>
    </row>
    <row r="58" spans="1:8" x14ac:dyDescent="0.2">
      <c r="A58" s="30" t="s">
        <v>93</v>
      </c>
      <c r="B58" s="31" t="s">
        <v>52</v>
      </c>
      <c r="C58" s="32">
        <v>3700</v>
      </c>
      <c r="D58" s="31" t="s">
        <v>55</v>
      </c>
      <c r="E58" s="41">
        <v>923</v>
      </c>
      <c r="F58" s="30"/>
      <c r="G58" s="40" t="s">
        <v>98</v>
      </c>
      <c r="H58" s="31" t="s">
        <v>94</v>
      </c>
    </row>
    <row r="59" spans="1:8" x14ac:dyDescent="0.2">
      <c r="A59" s="30"/>
      <c r="B59" s="30"/>
      <c r="C59" s="33"/>
      <c r="D59" s="30"/>
      <c r="E59" s="38"/>
      <c r="F59" s="30"/>
      <c r="G59" s="38"/>
      <c r="H59" s="30"/>
    </row>
    <row r="60" spans="1:8" ht="15" customHeight="1" x14ac:dyDescent="0.2">
      <c r="A60" s="30"/>
      <c r="B60" s="37" t="s">
        <v>95</v>
      </c>
      <c r="C60" s="33">
        <f>SUM(C6:C58)</f>
        <v>185147.88999999998</v>
      </c>
      <c r="D60" s="30"/>
      <c r="E60" s="38"/>
      <c r="F60" s="48" t="s">
        <v>99</v>
      </c>
      <c r="G60" s="49"/>
      <c r="H60" s="30"/>
    </row>
  </sheetData>
  <sortState ref="A6:H60">
    <sortCondition ref="A6:A60"/>
  </sortState>
  <mergeCells count="1">
    <mergeCell ref="F60:G60"/>
  </mergeCells>
  <pageMargins left="0.2" right="0.2" top="0.75" bottom="0.75" header="0.3" footer="0.3"/>
  <pageSetup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B8F9F80BF78479D539EABD46DA1AA" ma:contentTypeVersion="4" ma:contentTypeDescription="Create a new document." ma:contentTypeScope="" ma:versionID="e6ed01a1a62f24bde6d2b19d81c657ec">
  <xsd:schema xmlns:xsd="http://www.w3.org/2001/XMLSchema" xmlns:xs="http://www.w3.org/2001/XMLSchema" xmlns:p="http://schemas.microsoft.com/office/2006/metadata/properties" xmlns:ns2="d7aa59e4-26b3-4843-85f5-5d92debce9c4" targetNamespace="http://schemas.microsoft.com/office/2006/metadata/properties" ma:root="true" ma:fieldsID="c80119f8c39695031369cc7aeeea9260" ns2:_="">
    <xsd:import namespace="d7aa59e4-26b3-4843-85f5-5d92debce9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a59e4-26b3-4843-85f5-5d92debce9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456168-28B6-4948-8DB7-27AD19F84C62}">
  <ds:schemaRefs>
    <ds:schemaRef ds:uri="d7aa59e4-26b3-4843-85f5-5d92debce9c4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8AF2FC-B976-42A0-9369-05DFFF5D68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aa59e4-26b3-4843-85f5-5d92debce9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8E9C8A-0960-4FBC-ACBD-D4029E9AFE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Schedule K</vt:lpstr>
      <vt:lpstr>Workpaper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Williams</dc:creator>
  <cp:lastModifiedBy>Jennie Phelps</cp:lastModifiedBy>
  <cp:lastPrinted>2025-05-06T14:07:24Z</cp:lastPrinted>
  <dcterms:created xsi:type="dcterms:W3CDTF">2021-10-19T13:15:57Z</dcterms:created>
  <dcterms:modified xsi:type="dcterms:W3CDTF">2025-05-06T14:07:33Z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0x010100DBDB8F9F80BF78479D539EABD46DA1AA</vt:lpwstr>
  </property>
</Properties>
</file>