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U:\2025 Rate Case\For Allyson\"/>
    </mc:Choice>
  </mc:AlternateContent>
  <xr:revisionPtr revIDLastSave="0" documentId="13_ncr:1_{155B1BB8-B79E-4518-A446-0738D89223DA}" xr6:coauthVersionLast="47" xr6:coauthVersionMax="47" xr10:uidLastSave="{00000000-0000-0000-0000-000000000000}"/>
  <bookViews>
    <workbookView xWindow="-120" yWindow="-120" windowWidth="29040" windowHeight="15720" xr2:uid="{DF49F5A0-1861-47B6-A77D-0A7FF2887D31}"/>
  </bookViews>
  <sheets>
    <sheet name="Sheet1" sheetId="1" r:id="rId1"/>
  </sheets>
  <definedNames>
    <definedName name="_xlnm._FilterDatabase" localSheetId="0" hidden="1">Sheet1!$A$3:$T$164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4" i="1" l="1"/>
  <c r="H164" i="1"/>
  <c r="I164" i="1"/>
  <c r="J164" i="1"/>
  <c r="L164" i="1"/>
  <c r="N164" i="1"/>
  <c r="O164" i="1"/>
  <c r="Q164" i="1"/>
  <c r="S164" i="1"/>
  <c r="T5" i="1"/>
  <c r="T6" i="1"/>
  <c r="T7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83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12" i="1"/>
  <c r="T113" i="1"/>
  <c r="T114" i="1"/>
  <c r="T115" i="1"/>
  <c r="T116" i="1"/>
  <c r="T117" i="1"/>
  <c r="T118" i="1"/>
  <c r="T119" i="1"/>
  <c r="T121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4" i="1"/>
  <c r="R136" i="1"/>
  <c r="T136" i="1" s="1"/>
  <c r="R135" i="1"/>
  <c r="T135" i="1" s="1"/>
  <c r="K122" i="1" l="1"/>
  <c r="T122" i="1" s="1"/>
  <c r="K120" i="1"/>
  <c r="T120" i="1" s="1"/>
  <c r="R111" i="1"/>
  <c r="T111" i="1" s="1"/>
  <c r="K110" i="1"/>
  <c r="P110" i="1"/>
  <c r="R110" i="1"/>
  <c r="P109" i="1"/>
  <c r="T109" i="1" s="1"/>
  <c r="P108" i="1"/>
  <c r="R108" i="1"/>
  <c r="R107" i="1"/>
  <c r="T107" i="1" s="1"/>
  <c r="R106" i="1"/>
  <c r="T106" i="1" s="1"/>
  <c r="R105" i="1"/>
  <c r="T105" i="1" s="1"/>
  <c r="P104" i="1"/>
  <c r="R104" i="1"/>
  <c r="K84" i="1"/>
  <c r="T84" i="1" s="1"/>
  <c r="R82" i="1"/>
  <c r="M82" i="1"/>
  <c r="M164" i="1" s="1"/>
  <c r="K82" i="1"/>
  <c r="K81" i="1"/>
  <c r="T81" i="1" s="1"/>
  <c r="K80" i="1"/>
  <c r="T80" i="1" s="1"/>
  <c r="R79" i="1"/>
  <c r="K79" i="1"/>
  <c r="R78" i="1"/>
  <c r="K78" i="1"/>
  <c r="R77" i="1"/>
  <c r="K77" i="1"/>
  <c r="P49" i="1"/>
  <c r="R49" i="1"/>
  <c r="K49" i="1"/>
  <c r="F32" i="1"/>
  <c r="F30" i="1"/>
  <c r="K8" i="1"/>
  <c r="F164" i="1" l="1"/>
  <c r="T49" i="1"/>
  <c r="P164" i="1"/>
  <c r="T104" i="1"/>
  <c r="K164" i="1"/>
  <c r="T8" i="1"/>
  <c r="R164" i="1"/>
  <c r="T77" i="1"/>
  <c r="T78" i="1"/>
  <c r="T79" i="1"/>
  <c r="T82" i="1"/>
  <c r="T108" i="1"/>
  <c r="T110" i="1"/>
  <c r="T164" i="1" l="1"/>
</calcChain>
</file>

<file path=xl/sharedStrings.xml><?xml version="1.0" encoding="utf-8"?>
<sst xmlns="http://schemas.openxmlformats.org/spreadsheetml/2006/main" count="480" uniqueCount="108">
  <si>
    <t>Payee</t>
  </si>
  <si>
    <t>Date</t>
  </si>
  <si>
    <t>Check/ACH</t>
  </si>
  <si>
    <t>Description</t>
  </si>
  <si>
    <t>Invoice No.</t>
  </si>
  <si>
    <t>Amount</t>
  </si>
  <si>
    <t>NATIONAL RECA</t>
  </si>
  <si>
    <t>01/01/24</t>
  </si>
  <si>
    <t>24 HR/ACCIDENT INSURANCE</t>
  </si>
  <si>
    <t>JAN-JUNE 2024</t>
  </si>
  <si>
    <t>Breakdown of Check</t>
  </si>
  <si>
    <t>Monthly</t>
  </si>
  <si>
    <t>Regular</t>
  </si>
  <si>
    <t>Associations -</t>
  </si>
  <si>
    <t>Class</t>
  </si>
  <si>
    <t>Stipend</t>
  </si>
  <si>
    <t>Board Mtg</t>
  </si>
  <si>
    <t>Other Mtgs</t>
  </si>
  <si>
    <t>Registration</t>
  </si>
  <si>
    <t>Hotel</t>
  </si>
  <si>
    <t>Meals</t>
  </si>
  <si>
    <t>Insurance</t>
  </si>
  <si>
    <t>Other</t>
  </si>
  <si>
    <t>Total</t>
  </si>
  <si>
    <t>Internet</t>
  </si>
  <si>
    <t>VERIZON WIRELESS</t>
  </si>
  <si>
    <t>IPAD INTERNET</t>
  </si>
  <si>
    <t>9954066413</t>
  </si>
  <si>
    <t>KENTUCKY ASSN OF ELECT COOPS</t>
  </si>
  <si>
    <t>KEC MEETING MEALS</t>
  </si>
  <si>
    <t>11717139</t>
  </si>
  <si>
    <t>Travel</t>
  </si>
  <si>
    <t>AMERICAN EXPRESS</t>
  </si>
  <si>
    <t>NRECA POWERXCHAGE AIRFARE</t>
  </si>
  <si>
    <t>JAN 2024</t>
  </si>
  <si>
    <t>JANE SMITH</t>
  </si>
  <si>
    <t>MONTHLY BOARD MEETING</t>
  </si>
  <si>
    <t>DENNIS MONEYHON</t>
  </si>
  <si>
    <t xml:space="preserve">BGEnergy - </t>
  </si>
  <si>
    <t>DOUGLAS E FRITZ</t>
  </si>
  <si>
    <t>RICHARD COBB IV</t>
  </si>
  <si>
    <t>PAUL L TUCKER</t>
  </si>
  <si>
    <t>LU S YOUNG</t>
  </si>
  <si>
    <t>GARY H KELLER</t>
  </si>
  <si>
    <t>LIABILITY INSURANCE</t>
  </si>
  <si>
    <t>99656528685</t>
  </si>
  <si>
    <t>FEB 2024</t>
  </si>
  <si>
    <t>JODY E HUGHES</t>
  </si>
  <si>
    <t>LODGING- CFC</t>
  </si>
  <si>
    <t>LODGING- BOARD RETREAT</t>
  </si>
  <si>
    <t>BOARD RETREAT-MEALS</t>
  </si>
  <si>
    <t>BOARD RETREAT- FACILITY RENTAL</t>
  </si>
  <si>
    <t>NRECA POWERXCHAGE LODGING DEPOSIT</t>
  </si>
  <si>
    <t>NRECA DIRECTOR CONF. REGISTRATION</t>
  </si>
  <si>
    <t>BOARD MEETING-MEALS</t>
  </si>
  <si>
    <t>SAMS CLUB</t>
  </si>
  <si>
    <t>MCHOLAN#</t>
  </si>
  <si>
    <t>9958999761</t>
  </si>
  <si>
    <t>MARCH 2024</t>
  </si>
  <si>
    <t>NRECA POWERXHCHANGE LODGING</t>
  </si>
  <si>
    <t>9961493790</t>
  </si>
  <si>
    <t>APRIL 2024</t>
  </si>
  <si>
    <t>NRECA DIRECTOR CONF. LODGING</t>
  </si>
  <si>
    <t>APRIL 2024#</t>
  </si>
  <si>
    <t>HIRERIGHT LLC</t>
  </si>
  <si>
    <t>BACKGROUND CHECK</t>
  </si>
  <si>
    <t>G3906173</t>
  </si>
  <si>
    <t>9963993677</t>
  </si>
  <si>
    <t>MAY 2024</t>
  </si>
  <si>
    <t>KEC BD PLANNING-LODGING</t>
  </si>
  <si>
    <t>9966454377</t>
  </si>
  <si>
    <t>JUNE 2024</t>
  </si>
  <si>
    <t>NRECA DIRECTOR CONF.</t>
  </si>
  <si>
    <t>NRECA SUMMER SCHOOL LODGING DEP.</t>
  </si>
  <si>
    <t>CFC FORUM-LODGING</t>
  </si>
  <si>
    <t>NRECA REGION 2 MEETING</t>
  </si>
  <si>
    <t>JULY-DEC 2024</t>
  </si>
  <si>
    <t>DEFERRED COMP PLAN FEE</t>
  </si>
  <si>
    <t>CINV10133406</t>
  </si>
  <si>
    <t>HOMESTEAD ADVISERS</t>
  </si>
  <si>
    <t>9968886736</t>
  </si>
  <si>
    <t>JULY 2024</t>
  </si>
  <si>
    <t>NRECA SUMMER SCHOOL-AIRFARE</t>
  </si>
  <si>
    <t>KEC MEETING LODGING</t>
  </si>
  <si>
    <t>9971300768</t>
  </si>
  <si>
    <t>US BANK CORPORATE PAYMENT</t>
  </si>
  <si>
    <t>NRECA SUMMER SCHOOL-CAR RENTAL</t>
  </si>
  <si>
    <t>AUG 2024</t>
  </si>
  <si>
    <t>NRECA SUMMER SCHOOL</t>
  </si>
  <si>
    <t>KEC ANNUAL MEETING</t>
  </si>
  <si>
    <t>9973703420</t>
  </si>
  <si>
    <t>SEPT 2024</t>
  </si>
  <si>
    <t>RURAL COOP CREDIT UNION</t>
  </si>
  <si>
    <t>MEALS</t>
  </si>
  <si>
    <t>SEPT 2024/MYERS</t>
  </si>
  <si>
    <t>NRECA WINTER SCH/REGIONAL MEETING</t>
  </si>
  <si>
    <t>9976131503</t>
  </si>
  <si>
    <t>NRECA REGIONAL MEETING</t>
  </si>
  <si>
    <t>OCT 2024</t>
  </si>
  <si>
    <t>FARM CITY BANQUET</t>
  </si>
  <si>
    <t>9978567199</t>
  </si>
  <si>
    <t>NOV 2024</t>
  </si>
  <si>
    <t>POWER XCHANGE/ DIRECTOR'S CONFERENCE</t>
  </si>
  <si>
    <t>6100980325</t>
  </si>
  <si>
    <t>DEC 2024</t>
  </si>
  <si>
    <t>ANNUAL MEETING MEALS</t>
  </si>
  <si>
    <t>11736981</t>
  </si>
  <si>
    <t>Mileage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</si>
</sst>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indexed="0"/>
      <name val="Arial"/>
      <family val="2"/>
    </font>
    <font>
      <sz val="10"/>
      <name val="MS Sans Serif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1">
    <xf numFmtId="0" fontId="0" fillId="0" borderId="0" xfId="0"/>
    <xf numFmtId="0" fontId="0" fillId="0" borderId="0" xfId="0" quotePrefix="1" applyAlignment="1">
      <alignment horizontal="left"/>
    </xf>
    <xf numFmtId="14" fontId="0" fillId="0" borderId="0" xfId="0" applyNumberFormat="1"/>
    <xf numFmtId="0" fontId="0" fillId="0" borderId="0" xfId="0" applyAlignment="1">
      <alignment horizontal="left"/>
    </xf>
    <xf numFmtId="43" fontId="3" fillId="0" borderId="0" xfId="1" applyFont="1" applyFill="1" applyBorder="1" applyAlignment="1" applyProtection="1">
      <alignment horizontal="center"/>
      <protection locked="0"/>
    </xf>
    <xf numFmtId="0" fontId="0" fillId="0" borderId="0" xfId="0" quotePrefix="1"/>
    <xf numFmtId="43" fontId="0" fillId="0" borderId="0" xfId="1" applyFont="1"/>
    <xf numFmtId="43" fontId="3" fillId="0" borderId="0" xfId="1" applyFont="1" applyAlignment="1" applyProtection="1">
      <alignment horizontal="center"/>
      <protection locked="0"/>
    </xf>
    <xf numFmtId="43" fontId="2" fillId="0" borderId="1" xfId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2" xfId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5A655A44-5468-4FF4-BEEF-5142B695F6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B4850-3942-4F92-9925-918D14056DD9}">
  <dimension ref="A1:T164"/>
  <sheetViews>
    <sheetView tabSelected="1" zoomScale="80" zoomScaleNormal="80" workbookViewId="0">
      <pane ySplit="3" topLeftCell="A136" activePane="bottomLeft" state="frozen"/>
      <selection pane="bottomLeft" activeCell="T164" sqref="T164"/>
    </sheetView>
  </sheetViews>
  <sheetFormatPr defaultRowHeight="15" x14ac:dyDescent="0.25"/>
  <cols>
    <col min="1" max="1" width="30.7109375" bestFit="1" customWidth="1"/>
    <col min="2" max="2" width="13.140625" customWidth="1"/>
    <col min="4" max="4" width="26.42578125" bestFit="1" customWidth="1"/>
    <col min="5" max="5" width="12.28515625" customWidth="1"/>
    <col min="6" max="6" width="12.28515625" style="6" bestFit="1" customWidth="1"/>
    <col min="8" max="9" width="14.85546875" style="6" bestFit="1" customWidth="1"/>
    <col min="10" max="10" width="17.140625" style="6" bestFit="1" customWidth="1"/>
    <col min="11" max="11" width="21.7109375" style="6" bestFit="1" customWidth="1"/>
    <col min="12" max="12" width="17.85546875" style="6" bestFit="1" customWidth="1"/>
    <col min="13" max="17" width="11.28515625" style="6" bestFit="1" customWidth="1"/>
    <col min="18" max="19" width="10.140625" style="6" bestFit="1" customWidth="1"/>
    <col min="20" max="20" width="12.28515625" style="6" bestFit="1" customWidth="1"/>
  </cols>
  <sheetData>
    <row r="1" spans="1:20" x14ac:dyDescent="0.25">
      <c r="H1" s="8" t="s">
        <v>10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10"/>
    </row>
    <row r="2" spans="1:20" x14ac:dyDescent="0.25">
      <c r="H2" s="7" t="s">
        <v>11</v>
      </c>
      <c r="I2" s="7"/>
      <c r="J2" s="7" t="s">
        <v>12</v>
      </c>
      <c r="K2" s="7"/>
      <c r="L2" s="7" t="s">
        <v>38</v>
      </c>
      <c r="M2" s="7" t="s">
        <v>13</v>
      </c>
      <c r="N2" s="7" t="s">
        <v>14</v>
      </c>
      <c r="O2" s="7"/>
      <c r="P2" s="7"/>
      <c r="Q2" s="7"/>
      <c r="R2" s="7"/>
      <c r="S2" s="7"/>
      <c r="T2" s="4"/>
    </row>
    <row r="3" spans="1:20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s="6" t="s">
        <v>5</v>
      </c>
      <c r="H3" s="7" t="s">
        <v>15</v>
      </c>
      <c r="I3" s="7" t="s">
        <v>24</v>
      </c>
      <c r="J3" s="7" t="s">
        <v>16</v>
      </c>
      <c r="K3" s="7" t="s">
        <v>107</v>
      </c>
      <c r="L3" s="7" t="s">
        <v>17</v>
      </c>
      <c r="M3" s="7" t="s">
        <v>17</v>
      </c>
      <c r="N3" s="7" t="s">
        <v>18</v>
      </c>
      <c r="O3" s="7" t="s">
        <v>19</v>
      </c>
      <c r="P3" s="7" t="s">
        <v>20</v>
      </c>
      <c r="Q3" s="7" t="s">
        <v>21</v>
      </c>
      <c r="R3" s="7" t="s">
        <v>31</v>
      </c>
      <c r="S3" s="7" t="s">
        <v>22</v>
      </c>
      <c r="T3" s="4" t="s">
        <v>23</v>
      </c>
    </row>
    <row r="4" spans="1:20" x14ac:dyDescent="0.25">
      <c r="A4" s="1" t="s">
        <v>6</v>
      </c>
      <c r="B4" s="1" t="s">
        <v>7</v>
      </c>
      <c r="C4" s="1">
        <v>120339</v>
      </c>
      <c r="D4" s="1" t="s">
        <v>8</v>
      </c>
      <c r="E4" s="1" t="s">
        <v>9</v>
      </c>
      <c r="F4" s="6">
        <v>24.78</v>
      </c>
      <c r="Q4" s="6">
        <v>24.78</v>
      </c>
      <c r="T4" s="6">
        <f t="shared" ref="T4:T35" si="0">SUM(H4:S4)</f>
        <v>24.78</v>
      </c>
    </row>
    <row r="5" spans="1:20" x14ac:dyDescent="0.25">
      <c r="A5" s="1" t="s">
        <v>25</v>
      </c>
      <c r="B5" s="2">
        <v>45303</v>
      </c>
      <c r="C5" s="1">
        <v>1038</v>
      </c>
      <c r="D5" t="s">
        <v>26</v>
      </c>
      <c r="E5" s="1" t="s">
        <v>27</v>
      </c>
      <c r="F5" s="6">
        <v>77</v>
      </c>
      <c r="I5" s="6">
        <v>77</v>
      </c>
      <c r="T5" s="6">
        <f t="shared" si="0"/>
        <v>77</v>
      </c>
    </row>
    <row r="6" spans="1:20" x14ac:dyDescent="0.25">
      <c r="A6" s="1" t="s">
        <v>28</v>
      </c>
      <c r="B6" s="2">
        <v>45310</v>
      </c>
      <c r="C6">
        <v>1085</v>
      </c>
      <c r="D6" t="s">
        <v>29</v>
      </c>
      <c r="E6" s="1" t="s">
        <v>30</v>
      </c>
      <c r="F6" s="6">
        <v>1095</v>
      </c>
      <c r="P6" s="6">
        <v>1095</v>
      </c>
      <c r="T6" s="6">
        <f t="shared" si="0"/>
        <v>1095</v>
      </c>
    </row>
    <row r="7" spans="1:20" x14ac:dyDescent="0.25">
      <c r="A7" s="1" t="s">
        <v>32</v>
      </c>
      <c r="B7" s="2">
        <v>45313</v>
      </c>
      <c r="C7">
        <v>2040</v>
      </c>
      <c r="D7" t="s">
        <v>33</v>
      </c>
      <c r="E7" s="1" t="s">
        <v>34</v>
      </c>
      <c r="F7" s="6">
        <v>442.48</v>
      </c>
      <c r="R7" s="6">
        <v>442.48</v>
      </c>
      <c r="T7" s="6">
        <f t="shared" si="0"/>
        <v>442.48</v>
      </c>
    </row>
    <row r="8" spans="1:20" x14ac:dyDescent="0.25">
      <c r="A8" s="3" t="s">
        <v>35</v>
      </c>
      <c r="B8" s="2">
        <v>45321</v>
      </c>
      <c r="C8">
        <v>2047</v>
      </c>
      <c r="D8" t="s">
        <v>36</v>
      </c>
      <c r="E8" s="1" t="s">
        <v>34</v>
      </c>
      <c r="F8" s="6">
        <v>2548.35</v>
      </c>
      <c r="H8" s="6">
        <v>1200</v>
      </c>
      <c r="I8" s="6">
        <v>75.989999999999995</v>
      </c>
      <c r="J8" s="6">
        <v>300</v>
      </c>
      <c r="K8" s="6">
        <f>18.09+18.09</f>
        <v>36.18</v>
      </c>
      <c r="L8" s="6">
        <v>300</v>
      </c>
      <c r="M8" s="6">
        <v>600</v>
      </c>
      <c r="R8" s="6">
        <v>36.18</v>
      </c>
      <c r="T8" s="6">
        <f t="shared" si="0"/>
        <v>2548.35</v>
      </c>
    </row>
    <row r="9" spans="1:20" x14ac:dyDescent="0.25">
      <c r="A9" s="3" t="s">
        <v>47</v>
      </c>
      <c r="B9" s="2">
        <v>45321</v>
      </c>
      <c r="C9">
        <v>2048</v>
      </c>
      <c r="D9" t="s">
        <v>36</v>
      </c>
      <c r="E9" s="1" t="s">
        <v>34</v>
      </c>
      <c r="F9" s="6">
        <v>1743.9</v>
      </c>
      <c r="H9" s="6">
        <v>1000</v>
      </c>
      <c r="I9" s="6">
        <v>55.46</v>
      </c>
      <c r="J9" s="6">
        <v>300</v>
      </c>
      <c r="K9" s="6">
        <v>88.44</v>
      </c>
      <c r="L9" s="6">
        <v>300</v>
      </c>
      <c r="T9" s="6">
        <f t="shared" si="0"/>
        <v>1743.9</v>
      </c>
    </row>
    <row r="10" spans="1:20" x14ac:dyDescent="0.25">
      <c r="A10" s="3" t="s">
        <v>37</v>
      </c>
      <c r="B10" s="2">
        <v>45321</v>
      </c>
      <c r="C10">
        <v>2043</v>
      </c>
      <c r="D10" t="s">
        <v>36</v>
      </c>
      <c r="E10" s="1" t="s">
        <v>34</v>
      </c>
      <c r="F10" s="6">
        <v>2777.96</v>
      </c>
      <c r="H10" s="6">
        <v>1350</v>
      </c>
      <c r="I10" s="6">
        <v>61.8</v>
      </c>
      <c r="J10" s="6">
        <v>300</v>
      </c>
      <c r="K10" s="6">
        <v>83.08</v>
      </c>
      <c r="L10" s="6">
        <v>300</v>
      </c>
      <c r="M10" s="6">
        <v>600</v>
      </c>
      <c r="R10" s="6">
        <v>83.08</v>
      </c>
      <c r="T10" s="6">
        <f t="shared" si="0"/>
        <v>2777.96</v>
      </c>
    </row>
    <row r="11" spans="1:20" x14ac:dyDescent="0.25">
      <c r="A11" s="1" t="s">
        <v>39</v>
      </c>
      <c r="B11" s="2">
        <v>45321</v>
      </c>
      <c r="C11">
        <v>2045</v>
      </c>
      <c r="D11" t="s">
        <v>36</v>
      </c>
      <c r="E11" s="1" t="s">
        <v>34</v>
      </c>
      <c r="F11" s="6">
        <v>2380.9</v>
      </c>
      <c r="H11" s="6">
        <v>1000</v>
      </c>
      <c r="J11" s="6">
        <v>300</v>
      </c>
      <c r="K11" s="6">
        <v>60.3</v>
      </c>
      <c r="L11" s="6">
        <v>300</v>
      </c>
      <c r="M11" s="6">
        <v>600</v>
      </c>
      <c r="R11" s="6">
        <v>120.6</v>
      </c>
      <c r="T11" s="6">
        <f t="shared" si="0"/>
        <v>2380.9</v>
      </c>
    </row>
    <row r="12" spans="1:20" x14ac:dyDescent="0.25">
      <c r="A12" s="1" t="s">
        <v>40</v>
      </c>
      <c r="B12" s="2">
        <v>45321</v>
      </c>
      <c r="C12">
        <v>2046</v>
      </c>
      <c r="D12" t="s">
        <v>36</v>
      </c>
      <c r="E12" s="1" t="s">
        <v>34</v>
      </c>
      <c r="F12" s="6">
        <v>2320.6</v>
      </c>
      <c r="H12" s="6">
        <v>1000</v>
      </c>
      <c r="J12" s="6">
        <v>300</v>
      </c>
      <c r="K12" s="6">
        <v>40.200000000000003</v>
      </c>
      <c r="L12" s="6">
        <v>300</v>
      </c>
      <c r="M12" s="6">
        <v>600</v>
      </c>
      <c r="R12" s="6">
        <v>80.400000000000006</v>
      </c>
      <c r="T12" s="6">
        <f t="shared" si="0"/>
        <v>2320.6</v>
      </c>
    </row>
    <row r="13" spans="1:20" x14ac:dyDescent="0.25">
      <c r="A13" s="1" t="s">
        <v>41</v>
      </c>
      <c r="B13" s="2">
        <v>45321</v>
      </c>
      <c r="C13">
        <v>2042</v>
      </c>
      <c r="D13" t="s">
        <v>36</v>
      </c>
      <c r="E13" s="1" t="s">
        <v>34</v>
      </c>
      <c r="F13" s="6">
        <v>2547.9899999999998</v>
      </c>
      <c r="H13" s="6">
        <v>1000</v>
      </c>
      <c r="I13" s="6">
        <v>60</v>
      </c>
      <c r="J13" s="6">
        <v>300</v>
      </c>
      <c r="K13" s="6">
        <v>132.38</v>
      </c>
      <c r="L13" s="6">
        <v>300</v>
      </c>
      <c r="M13" s="6">
        <v>600</v>
      </c>
      <c r="O13" s="6">
        <v>84.28</v>
      </c>
      <c r="P13" s="6">
        <v>39.17</v>
      </c>
      <c r="R13" s="6">
        <v>32.159999999999997</v>
      </c>
      <c r="T13" s="6">
        <f t="shared" si="0"/>
        <v>2547.9900000000002</v>
      </c>
    </row>
    <row r="14" spans="1:20" x14ac:dyDescent="0.25">
      <c r="A14" s="1" t="s">
        <v>42</v>
      </c>
      <c r="B14" s="2">
        <v>45321</v>
      </c>
      <c r="C14">
        <v>1036</v>
      </c>
      <c r="D14" t="s">
        <v>36</v>
      </c>
      <c r="E14" s="1" t="s">
        <v>34</v>
      </c>
      <c r="F14" s="6">
        <v>1675.09</v>
      </c>
      <c r="H14" s="6">
        <v>1000</v>
      </c>
      <c r="I14" s="6">
        <v>54.99</v>
      </c>
      <c r="J14" s="6">
        <v>300</v>
      </c>
      <c r="K14" s="6">
        <v>20.100000000000001</v>
      </c>
      <c r="L14" s="6">
        <v>300</v>
      </c>
      <c r="T14" s="6">
        <f t="shared" si="0"/>
        <v>1675.09</v>
      </c>
    </row>
    <row r="15" spans="1:20" x14ac:dyDescent="0.25">
      <c r="A15" s="1" t="s">
        <v>43</v>
      </c>
      <c r="B15" s="2">
        <v>45321</v>
      </c>
      <c r="C15">
        <v>1046</v>
      </c>
      <c r="D15" t="s">
        <v>36</v>
      </c>
      <c r="E15" s="1" t="s">
        <v>34</v>
      </c>
      <c r="F15" s="6">
        <v>1768.2</v>
      </c>
      <c r="H15" s="6">
        <v>1000</v>
      </c>
      <c r="I15" s="6">
        <v>54.3</v>
      </c>
      <c r="J15" s="6">
        <v>300</v>
      </c>
      <c r="K15" s="6">
        <v>113.9</v>
      </c>
      <c r="L15" s="6">
        <v>300</v>
      </c>
      <c r="T15" s="6">
        <f t="shared" si="0"/>
        <v>1768.2</v>
      </c>
    </row>
    <row r="16" spans="1:20" x14ac:dyDescent="0.25">
      <c r="B16" s="2">
        <v>45322</v>
      </c>
      <c r="D16" s="1" t="s">
        <v>44</v>
      </c>
      <c r="F16" s="6">
        <v>2096.17</v>
      </c>
      <c r="Q16" s="6">
        <v>2096.17</v>
      </c>
      <c r="T16" s="6">
        <f t="shared" si="0"/>
        <v>2096.17</v>
      </c>
    </row>
    <row r="17" spans="1:20" x14ac:dyDescent="0.25">
      <c r="A17" s="1" t="s">
        <v>25</v>
      </c>
      <c r="B17" s="2">
        <v>45334</v>
      </c>
      <c r="C17">
        <v>1238</v>
      </c>
      <c r="D17" t="s">
        <v>26</v>
      </c>
      <c r="E17" s="1" t="s">
        <v>45</v>
      </c>
      <c r="F17" s="6">
        <v>77</v>
      </c>
      <c r="I17" s="6">
        <v>77</v>
      </c>
      <c r="T17" s="6">
        <f t="shared" si="0"/>
        <v>77</v>
      </c>
    </row>
    <row r="18" spans="1:20" x14ac:dyDescent="0.25">
      <c r="A18" s="3" t="s">
        <v>35</v>
      </c>
      <c r="B18" s="2">
        <v>45339</v>
      </c>
      <c r="C18">
        <v>2082</v>
      </c>
      <c r="D18" t="s">
        <v>36</v>
      </c>
      <c r="E18" s="1" t="s">
        <v>46</v>
      </c>
      <c r="F18" s="6">
        <v>1629.59</v>
      </c>
      <c r="H18" s="6">
        <v>1200</v>
      </c>
      <c r="I18" s="6">
        <v>75.989999999999995</v>
      </c>
      <c r="J18" s="6">
        <v>300</v>
      </c>
      <c r="K18" s="6">
        <v>53.6</v>
      </c>
      <c r="T18" s="6">
        <f t="shared" si="0"/>
        <v>1629.59</v>
      </c>
    </row>
    <row r="19" spans="1:20" x14ac:dyDescent="0.25">
      <c r="A19" s="1" t="s">
        <v>39</v>
      </c>
      <c r="B19" s="2">
        <v>45341</v>
      </c>
      <c r="C19">
        <v>2080</v>
      </c>
      <c r="D19" t="s">
        <v>36</v>
      </c>
      <c r="E19" s="1" t="s">
        <v>46</v>
      </c>
      <c r="F19" s="6">
        <v>1346.9</v>
      </c>
      <c r="H19" s="6">
        <v>1000</v>
      </c>
      <c r="J19" s="6">
        <v>300</v>
      </c>
      <c r="K19" s="6">
        <v>46.9</v>
      </c>
      <c r="T19" s="6">
        <f t="shared" si="0"/>
        <v>1346.9</v>
      </c>
    </row>
    <row r="20" spans="1:20" x14ac:dyDescent="0.25">
      <c r="A20" s="3" t="s">
        <v>47</v>
      </c>
      <c r="B20" s="2">
        <v>45341</v>
      </c>
      <c r="C20">
        <v>2083</v>
      </c>
      <c r="D20" t="s">
        <v>36</v>
      </c>
      <c r="E20" s="1" t="s">
        <v>46</v>
      </c>
      <c r="F20" s="6">
        <v>1402.36</v>
      </c>
      <c r="H20" s="6">
        <v>1000</v>
      </c>
      <c r="I20" s="6">
        <v>55.46</v>
      </c>
      <c r="J20" s="6">
        <v>300</v>
      </c>
      <c r="K20" s="6">
        <v>46.9</v>
      </c>
      <c r="T20" s="6">
        <f t="shared" si="0"/>
        <v>1402.3600000000001</v>
      </c>
    </row>
    <row r="21" spans="1:20" x14ac:dyDescent="0.25">
      <c r="A21" s="1" t="s">
        <v>40</v>
      </c>
      <c r="B21" s="2">
        <v>45341</v>
      </c>
      <c r="C21">
        <v>2081</v>
      </c>
      <c r="D21" t="s">
        <v>36</v>
      </c>
      <c r="E21" s="1" t="s">
        <v>46</v>
      </c>
      <c r="F21" s="6">
        <v>1344.22</v>
      </c>
      <c r="H21" s="6">
        <v>1000</v>
      </c>
      <c r="J21" s="6">
        <v>300</v>
      </c>
      <c r="K21" s="6">
        <v>44.22</v>
      </c>
      <c r="T21" s="6">
        <f t="shared" si="0"/>
        <v>1344.22</v>
      </c>
    </row>
    <row r="22" spans="1:20" x14ac:dyDescent="0.25">
      <c r="A22" s="3" t="s">
        <v>37</v>
      </c>
      <c r="B22" s="2">
        <v>45341</v>
      </c>
      <c r="C22">
        <v>2079</v>
      </c>
      <c r="D22" t="s">
        <v>36</v>
      </c>
      <c r="E22" s="1" t="s">
        <v>46</v>
      </c>
      <c r="F22" s="6">
        <v>1812.3</v>
      </c>
      <c r="H22" s="6">
        <v>1350</v>
      </c>
      <c r="I22" s="6">
        <v>61.8</v>
      </c>
      <c r="J22" s="6">
        <v>300</v>
      </c>
      <c r="K22" s="6">
        <v>100.5</v>
      </c>
      <c r="T22" s="6">
        <f t="shared" si="0"/>
        <v>1812.3</v>
      </c>
    </row>
    <row r="23" spans="1:20" x14ac:dyDescent="0.25">
      <c r="A23" s="1" t="s">
        <v>42</v>
      </c>
      <c r="B23" s="2">
        <v>45341</v>
      </c>
      <c r="C23">
        <v>1237</v>
      </c>
      <c r="D23" t="s">
        <v>36</v>
      </c>
      <c r="E23" s="1" t="s">
        <v>46</v>
      </c>
      <c r="F23" s="6">
        <v>1365.71</v>
      </c>
      <c r="H23" s="6">
        <v>1000</v>
      </c>
      <c r="I23" s="6">
        <v>54.99</v>
      </c>
      <c r="J23" s="6">
        <v>300</v>
      </c>
      <c r="K23" s="6">
        <v>10.72</v>
      </c>
      <c r="T23" s="6">
        <f t="shared" si="0"/>
        <v>1365.71</v>
      </c>
    </row>
    <row r="24" spans="1:20" x14ac:dyDescent="0.25">
      <c r="A24" s="1" t="s">
        <v>43</v>
      </c>
      <c r="B24" s="2">
        <v>45341</v>
      </c>
      <c r="C24">
        <v>1240</v>
      </c>
      <c r="D24" t="s">
        <v>36</v>
      </c>
      <c r="E24" s="1" t="s">
        <v>46</v>
      </c>
      <c r="F24" s="6">
        <v>1387.8</v>
      </c>
      <c r="H24" s="6">
        <v>1000</v>
      </c>
      <c r="I24" s="6">
        <v>54.3</v>
      </c>
      <c r="J24" s="6">
        <v>300</v>
      </c>
      <c r="K24" s="6">
        <v>33.5</v>
      </c>
      <c r="T24" s="6">
        <f t="shared" si="0"/>
        <v>1387.8</v>
      </c>
    </row>
    <row r="25" spans="1:20" x14ac:dyDescent="0.25">
      <c r="A25" s="1" t="s">
        <v>41</v>
      </c>
      <c r="B25" s="2">
        <v>45341</v>
      </c>
      <c r="C25">
        <v>2078</v>
      </c>
      <c r="D25" t="s">
        <v>36</v>
      </c>
      <c r="E25" s="1" t="s">
        <v>46</v>
      </c>
      <c r="F25" s="6">
        <v>1676.12</v>
      </c>
      <c r="H25" s="6">
        <v>1000</v>
      </c>
      <c r="I25" s="6">
        <v>60</v>
      </c>
      <c r="J25" s="6">
        <v>300</v>
      </c>
      <c r="K25" s="6">
        <v>54.94</v>
      </c>
      <c r="O25" s="6">
        <v>121.44</v>
      </c>
      <c r="P25" s="6">
        <v>31.2</v>
      </c>
      <c r="R25" s="6">
        <v>108.54</v>
      </c>
      <c r="T25" s="6">
        <f t="shared" si="0"/>
        <v>1676.1200000000001</v>
      </c>
    </row>
    <row r="26" spans="1:20" x14ac:dyDescent="0.25">
      <c r="A26" s="3" t="s">
        <v>32</v>
      </c>
      <c r="B26" s="2">
        <v>45344</v>
      </c>
      <c r="C26">
        <v>2084</v>
      </c>
      <c r="D26" t="s">
        <v>48</v>
      </c>
      <c r="E26" s="1" t="s">
        <v>46</v>
      </c>
      <c r="F26" s="6">
        <v>322.68</v>
      </c>
      <c r="O26" s="6">
        <v>322.68</v>
      </c>
      <c r="T26" s="6">
        <f t="shared" si="0"/>
        <v>322.68</v>
      </c>
    </row>
    <row r="27" spans="1:20" x14ac:dyDescent="0.25">
      <c r="A27" s="3" t="s">
        <v>32</v>
      </c>
      <c r="B27" s="2">
        <v>45344</v>
      </c>
      <c r="C27">
        <v>2084</v>
      </c>
      <c r="D27" t="s">
        <v>49</v>
      </c>
      <c r="E27" s="1" t="s">
        <v>46</v>
      </c>
      <c r="F27" s="6">
        <v>1046.96</v>
      </c>
      <c r="O27" s="6">
        <v>1046.96</v>
      </c>
      <c r="T27" s="6">
        <f t="shared" si="0"/>
        <v>1046.96</v>
      </c>
    </row>
    <row r="28" spans="1:20" x14ac:dyDescent="0.25">
      <c r="A28" s="3" t="s">
        <v>32</v>
      </c>
      <c r="B28" s="2">
        <v>45344</v>
      </c>
      <c r="C28">
        <v>2084</v>
      </c>
      <c r="D28" t="s">
        <v>50</v>
      </c>
      <c r="E28" s="1" t="s">
        <v>46</v>
      </c>
      <c r="F28" s="6">
        <v>5668.35</v>
      </c>
      <c r="P28" s="6">
        <v>5668.35</v>
      </c>
      <c r="T28" s="6">
        <f t="shared" si="0"/>
        <v>5668.35</v>
      </c>
    </row>
    <row r="29" spans="1:20" x14ac:dyDescent="0.25">
      <c r="A29" s="3" t="s">
        <v>32</v>
      </c>
      <c r="B29" s="2">
        <v>45344</v>
      </c>
      <c r="C29">
        <v>2084</v>
      </c>
      <c r="D29" t="s">
        <v>51</v>
      </c>
      <c r="E29" s="1" t="s">
        <v>46</v>
      </c>
      <c r="F29" s="6">
        <v>2596.36</v>
      </c>
      <c r="S29" s="6">
        <v>2596.36</v>
      </c>
      <c r="T29" s="6">
        <f t="shared" si="0"/>
        <v>2596.36</v>
      </c>
    </row>
    <row r="30" spans="1:20" x14ac:dyDescent="0.25">
      <c r="A30" s="3" t="s">
        <v>32</v>
      </c>
      <c r="B30" s="2">
        <v>45344</v>
      </c>
      <c r="C30">
        <v>2084</v>
      </c>
      <c r="D30" t="s">
        <v>52</v>
      </c>
      <c r="E30" s="1" t="s">
        <v>46</v>
      </c>
      <c r="F30" s="6">
        <f>323.9+3</f>
        <v>326.89999999999998</v>
      </c>
      <c r="O30" s="6">
        <v>326.89999999999998</v>
      </c>
      <c r="T30" s="6">
        <f t="shared" si="0"/>
        <v>326.89999999999998</v>
      </c>
    </row>
    <row r="31" spans="1:20" x14ac:dyDescent="0.25">
      <c r="A31" s="3" t="s">
        <v>32</v>
      </c>
      <c r="B31" s="2">
        <v>45344</v>
      </c>
      <c r="C31">
        <v>2084</v>
      </c>
      <c r="D31" t="s">
        <v>53</v>
      </c>
      <c r="E31" s="1" t="s">
        <v>46</v>
      </c>
      <c r="F31" s="6">
        <v>1050</v>
      </c>
      <c r="N31" s="6">
        <v>1050</v>
      </c>
      <c r="T31" s="6">
        <f t="shared" si="0"/>
        <v>1050</v>
      </c>
    </row>
    <row r="32" spans="1:20" x14ac:dyDescent="0.25">
      <c r="A32" s="3" t="s">
        <v>32</v>
      </c>
      <c r="B32" s="2">
        <v>45344</v>
      </c>
      <c r="C32">
        <v>2084</v>
      </c>
      <c r="D32" t="s">
        <v>54</v>
      </c>
      <c r="E32" s="1" t="s">
        <v>46</v>
      </c>
      <c r="F32" s="6">
        <f>374.51+65.54</f>
        <v>440.05</v>
      </c>
      <c r="P32" s="6">
        <v>440.05</v>
      </c>
      <c r="T32" s="6">
        <f t="shared" si="0"/>
        <v>440.05</v>
      </c>
    </row>
    <row r="33" spans="1:20" x14ac:dyDescent="0.25">
      <c r="B33" s="2">
        <v>45351</v>
      </c>
      <c r="D33" t="s">
        <v>44</v>
      </c>
      <c r="F33" s="6">
        <v>2096.17</v>
      </c>
      <c r="Q33" s="6">
        <v>2096.17</v>
      </c>
      <c r="T33" s="6">
        <f t="shared" si="0"/>
        <v>2096.17</v>
      </c>
    </row>
    <row r="34" spans="1:20" x14ac:dyDescent="0.25">
      <c r="A34" s="3" t="s">
        <v>55</v>
      </c>
      <c r="B34" s="2">
        <v>45352</v>
      </c>
      <c r="C34">
        <v>1360</v>
      </c>
      <c r="D34" t="s">
        <v>54</v>
      </c>
      <c r="E34" s="3" t="s">
        <v>56</v>
      </c>
      <c r="F34" s="6">
        <v>37.619999999999997</v>
      </c>
      <c r="P34" s="6">
        <v>37.619999999999997</v>
      </c>
      <c r="T34" s="6">
        <f t="shared" si="0"/>
        <v>37.619999999999997</v>
      </c>
    </row>
    <row r="35" spans="1:20" x14ac:dyDescent="0.25">
      <c r="A35" s="3" t="s">
        <v>25</v>
      </c>
      <c r="B35" s="2">
        <v>45363</v>
      </c>
      <c r="C35">
        <v>1425</v>
      </c>
      <c r="D35" t="s">
        <v>26</v>
      </c>
      <c r="E35" s="1" t="s">
        <v>57</v>
      </c>
      <c r="F35" s="6">
        <v>77</v>
      </c>
      <c r="I35" s="6">
        <v>77</v>
      </c>
      <c r="T35" s="6">
        <f t="shared" si="0"/>
        <v>77</v>
      </c>
    </row>
    <row r="36" spans="1:20" x14ac:dyDescent="0.25">
      <c r="A36" s="1" t="s">
        <v>40</v>
      </c>
      <c r="B36" s="2">
        <v>45369</v>
      </c>
      <c r="C36">
        <v>2109</v>
      </c>
      <c r="D36" t="s">
        <v>36</v>
      </c>
      <c r="E36" s="1" t="s">
        <v>58</v>
      </c>
      <c r="F36" s="6">
        <v>1713.9</v>
      </c>
      <c r="H36" s="6">
        <v>1000</v>
      </c>
      <c r="J36" s="6">
        <v>300</v>
      </c>
      <c r="K36" s="6">
        <v>44.22</v>
      </c>
      <c r="M36" s="6">
        <v>300</v>
      </c>
      <c r="R36" s="6">
        <v>69.680000000000007</v>
      </c>
      <c r="T36" s="6">
        <f t="shared" ref="T36:T67" si="1">SUM(H36:S36)</f>
        <v>1713.9</v>
      </c>
    </row>
    <row r="37" spans="1:20" x14ac:dyDescent="0.25">
      <c r="A37" s="1" t="s">
        <v>39</v>
      </c>
      <c r="B37" s="2">
        <v>45369</v>
      </c>
      <c r="C37">
        <v>2108</v>
      </c>
      <c r="D37" t="s">
        <v>36</v>
      </c>
      <c r="E37" s="1" t="s">
        <v>58</v>
      </c>
      <c r="F37" s="6">
        <v>1646.9</v>
      </c>
      <c r="H37" s="6">
        <v>1000</v>
      </c>
      <c r="J37" s="6">
        <v>300</v>
      </c>
      <c r="K37" s="6">
        <v>46.9</v>
      </c>
      <c r="M37" s="6">
        <v>300</v>
      </c>
      <c r="T37" s="6">
        <f t="shared" si="1"/>
        <v>1646.9</v>
      </c>
    </row>
    <row r="38" spans="1:20" x14ac:dyDescent="0.25">
      <c r="A38" s="3" t="s">
        <v>47</v>
      </c>
      <c r="B38" s="2">
        <v>45369</v>
      </c>
      <c r="C38">
        <v>2111</v>
      </c>
      <c r="D38" t="s">
        <v>36</v>
      </c>
      <c r="E38" s="1" t="s">
        <v>58</v>
      </c>
      <c r="F38" s="6">
        <v>1742.56</v>
      </c>
      <c r="H38" s="6">
        <v>1000</v>
      </c>
      <c r="I38" s="6">
        <v>55.46</v>
      </c>
      <c r="J38" s="6">
        <v>300</v>
      </c>
      <c r="K38" s="6">
        <v>46.9</v>
      </c>
      <c r="M38" s="6">
        <v>300</v>
      </c>
      <c r="R38" s="6">
        <v>40.200000000000003</v>
      </c>
      <c r="T38" s="6">
        <f t="shared" si="1"/>
        <v>1742.5600000000002</v>
      </c>
    </row>
    <row r="39" spans="1:20" x14ac:dyDescent="0.25">
      <c r="A39" s="3" t="s">
        <v>37</v>
      </c>
      <c r="B39" s="2">
        <v>45369</v>
      </c>
      <c r="C39">
        <v>2106</v>
      </c>
      <c r="D39" t="s">
        <v>36</v>
      </c>
      <c r="E39" s="1" t="s">
        <v>58</v>
      </c>
      <c r="F39" s="6">
        <v>1812.3</v>
      </c>
      <c r="H39" s="6">
        <v>1350</v>
      </c>
      <c r="I39" s="6">
        <v>61.8</v>
      </c>
      <c r="J39" s="6">
        <v>300</v>
      </c>
      <c r="K39" s="6">
        <v>100.5</v>
      </c>
      <c r="T39" s="6">
        <f t="shared" si="1"/>
        <v>1812.3</v>
      </c>
    </row>
    <row r="40" spans="1:20" x14ac:dyDescent="0.25">
      <c r="A40" s="1" t="s">
        <v>41</v>
      </c>
      <c r="B40" s="2">
        <v>45369</v>
      </c>
      <c r="C40">
        <v>2105</v>
      </c>
      <c r="D40" t="s">
        <v>36</v>
      </c>
      <c r="E40" s="1" t="s">
        <v>58</v>
      </c>
      <c r="F40" s="6">
        <v>1414.94</v>
      </c>
      <c r="H40" s="6">
        <v>1000</v>
      </c>
      <c r="I40" s="6">
        <v>60</v>
      </c>
      <c r="J40" s="6">
        <v>300</v>
      </c>
      <c r="K40" s="6">
        <v>54.94</v>
      </c>
      <c r="T40" s="6">
        <f t="shared" si="1"/>
        <v>1414.94</v>
      </c>
    </row>
    <row r="41" spans="1:20" x14ac:dyDescent="0.25">
      <c r="A41" s="1" t="s">
        <v>42</v>
      </c>
      <c r="B41" s="2">
        <v>45369</v>
      </c>
      <c r="C41">
        <v>1422</v>
      </c>
      <c r="D41" t="s">
        <v>36</v>
      </c>
      <c r="E41" s="1" t="s">
        <v>58</v>
      </c>
      <c r="F41" s="6">
        <v>1354.99</v>
      </c>
      <c r="H41" s="6">
        <v>1000</v>
      </c>
      <c r="I41" s="6">
        <v>54.99</v>
      </c>
      <c r="J41" s="6">
        <v>300</v>
      </c>
      <c r="T41" s="6">
        <f t="shared" si="1"/>
        <v>1354.99</v>
      </c>
    </row>
    <row r="42" spans="1:20" x14ac:dyDescent="0.25">
      <c r="A42" s="1" t="s">
        <v>43</v>
      </c>
      <c r="B42" s="2">
        <v>45369</v>
      </c>
      <c r="C42">
        <v>1427</v>
      </c>
      <c r="D42" t="s">
        <v>36</v>
      </c>
      <c r="E42" s="1" t="s">
        <v>58</v>
      </c>
      <c r="F42" s="6">
        <v>3572.44</v>
      </c>
      <c r="H42" s="6">
        <v>1000</v>
      </c>
      <c r="I42" s="6">
        <v>54.3</v>
      </c>
      <c r="J42" s="6">
        <v>300</v>
      </c>
      <c r="K42" s="6">
        <v>33.5</v>
      </c>
      <c r="M42" s="6">
        <v>1500</v>
      </c>
      <c r="P42" s="6">
        <v>306</v>
      </c>
      <c r="R42" s="6">
        <v>378.64</v>
      </c>
      <c r="T42" s="6">
        <f t="shared" si="1"/>
        <v>3572.44</v>
      </c>
    </row>
    <row r="43" spans="1:20" x14ac:dyDescent="0.25">
      <c r="A43" s="3" t="s">
        <v>35</v>
      </c>
      <c r="B43" s="2">
        <v>45369</v>
      </c>
      <c r="C43">
        <v>2110</v>
      </c>
      <c r="D43" t="s">
        <v>36</v>
      </c>
      <c r="E43" s="1" t="s">
        <v>58</v>
      </c>
      <c r="F43" s="6">
        <v>1575.99</v>
      </c>
      <c r="H43" s="6">
        <v>1200</v>
      </c>
      <c r="I43" s="6">
        <v>75.989999999999995</v>
      </c>
      <c r="J43" s="6">
        <v>300</v>
      </c>
      <c r="T43" s="6">
        <f t="shared" si="1"/>
        <v>1575.99</v>
      </c>
    </row>
    <row r="44" spans="1:20" x14ac:dyDescent="0.25">
      <c r="A44" s="3" t="s">
        <v>32</v>
      </c>
      <c r="B44" s="2">
        <v>45374</v>
      </c>
      <c r="C44">
        <v>2127</v>
      </c>
      <c r="D44" t="s">
        <v>59</v>
      </c>
      <c r="E44" s="1" t="s">
        <v>58</v>
      </c>
      <c r="F44" s="6">
        <v>653.79999999999995</v>
      </c>
      <c r="O44" s="6">
        <v>653.79999999999995</v>
      </c>
      <c r="T44" s="6">
        <f t="shared" si="1"/>
        <v>653.79999999999995</v>
      </c>
    </row>
    <row r="45" spans="1:20" x14ac:dyDescent="0.25">
      <c r="A45" s="3" t="s">
        <v>32</v>
      </c>
      <c r="B45" s="2">
        <v>45374</v>
      </c>
      <c r="C45">
        <v>2127</v>
      </c>
      <c r="D45" t="s">
        <v>54</v>
      </c>
      <c r="E45" s="1" t="s">
        <v>58</v>
      </c>
      <c r="F45" s="6">
        <v>595.36</v>
      </c>
      <c r="P45" s="6">
        <v>595.36</v>
      </c>
      <c r="T45" s="6">
        <f t="shared" si="1"/>
        <v>595.36</v>
      </c>
    </row>
    <row r="46" spans="1:20" x14ac:dyDescent="0.25">
      <c r="B46" s="2">
        <v>45382</v>
      </c>
      <c r="D46" t="s">
        <v>44</v>
      </c>
      <c r="F46" s="6">
        <v>2096.17</v>
      </c>
      <c r="Q46" s="6">
        <v>2096.17</v>
      </c>
      <c r="T46" s="6">
        <f t="shared" si="1"/>
        <v>2096.17</v>
      </c>
    </row>
    <row r="47" spans="1:20" x14ac:dyDescent="0.25">
      <c r="A47" s="3" t="s">
        <v>25</v>
      </c>
      <c r="B47" s="2">
        <v>45394</v>
      </c>
      <c r="C47">
        <v>1668</v>
      </c>
      <c r="D47" t="s">
        <v>26</v>
      </c>
      <c r="E47" s="1" t="s">
        <v>60</v>
      </c>
      <c r="F47" s="6">
        <v>77</v>
      </c>
      <c r="I47" s="6">
        <v>77</v>
      </c>
      <c r="T47" s="6">
        <f t="shared" si="1"/>
        <v>77</v>
      </c>
    </row>
    <row r="48" spans="1:20" x14ac:dyDescent="0.25">
      <c r="A48" s="3" t="s">
        <v>47</v>
      </c>
      <c r="B48" s="2">
        <v>45399</v>
      </c>
      <c r="C48">
        <v>2137</v>
      </c>
      <c r="D48" t="s">
        <v>36</v>
      </c>
      <c r="E48" s="1" t="s">
        <v>61</v>
      </c>
      <c r="F48" s="6">
        <v>1402.36</v>
      </c>
      <c r="H48" s="6">
        <v>1000</v>
      </c>
      <c r="I48" s="6">
        <v>55.46</v>
      </c>
      <c r="J48" s="6">
        <v>300</v>
      </c>
      <c r="K48" s="6">
        <v>46.9</v>
      </c>
      <c r="T48" s="6">
        <f t="shared" si="1"/>
        <v>1402.3600000000001</v>
      </c>
    </row>
    <row r="49" spans="1:20" x14ac:dyDescent="0.25">
      <c r="A49" s="1" t="s">
        <v>41</v>
      </c>
      <c r="B49" s="2">
        <v>45399</v>
      </c>
      <c r="C49">
        <v>2132</v>
      </c>
      <c r="D49" t="s">
        <v>36</v>
      </c>
      <c r="E49" s="1" t="s">
        <v>61</v>
      </c>
      <c r="F49" s="6">
        <v>3024.51</v>
      </c>
      <c r="H49" s="6">
        <v>1000</v>
      </c>
      <c r="I49" s="6">
        <v>60</v>
      </c>
      <c r="J49" s="6">
        <v>300</v>
      </c>
      <c r="K49" s="6">
        <f>54.94+121.94</f>
        <v>176.88</v>
      </c>
      <c r="M49" s="6">
        <v>900</v>
      </c>
      <c r="O49" s="6">
        <v>82.72</v>
      </c>
      <c r="P49" s="6">
        <f>145+15.8+25.19</f>
        <v>185.99</v>
      </c>
      <c r="R49" s="6">
        <f>159.46+159.46</f>
        <v>318.92</v>
      </c>
      <c r="T49" s="6">
        <f t="shared" si="1"/>
        <v>3024.51</v>
      </c>
    </row>
    <row r="50" spans="1:20" x14ac:dyDescent="0.25">
      <c r="A50" s="1" t="s">
        <v>43</v>
      </c>
      <c r="B50" s="2">
        <v>45399</v>
      </c>
      <c r="C50">
        <v>1630</v>
      </c>
      <c r="D50" t="s">
        <v>36</v>
      </c>
      <c r="E50" s="1" t="s">
        <v>61</v>
      </c>
      <c r="F50" s="6">
        <v>1387.8</v>
      </c>
      <c r="H50" s="6">
        <v>1000</v>
      </c>
      <c r="I50" s="6">
        <v>54.3</v>
      </c>
      <c r="J50" s="6">
        <v>300</v>
      </c>
      <c r="K50" s="6">
        <v>33.5</v>
      </c>
      <c r="T50" s="6">
        <f t="shared" si="1"/>
        <v>1387.8</v>
      </c>
    </row>
    <row r="51" spans="1:20" x14ac:dyDescent="0.25">
      <c r="A51" s="3" t="s">
        <v>37</v>
      </c>
      <c r="B51" s="2">
        <v>45399</v>
      </c>
      <c r="C51">
        <v>2133</v>
      </c>
      <c r="D51" t="s">
        <v>36</v>
      </c>
      <c r="E51" s="1" t="s">
        <v>61</v>
      </c>
      <c r="F51" s="6">
        <v>1812.31</v>
      </c>
      <c r="H51" s="6">
        <v>1350</v>
      </c>
      <c r="I51" s="6">
        <v>61.81</v>
      </c>
      <c r="J51" s="6">
        <v>300</v>
      </c>
      <c r="K51" s="6">
        <v>100.5</v>
      </c>
      <c r="T51" s="6">
        <f t="shared" si="1"/>
        <v>1812.31</v>
      </c>
    </row>
    <row r="52" spans="1:20" x14ac:dyDescent="0.25">
      <c r="A52" s="1" t="s">
        <v>40</v>
      </c>
      <c r="B52" s="2">
        <v>45399</v>
      </c>
      <c r="C52">
        <v>2136</v>
      </c>
      <c r="D52" t="s">
        <v>36</v>
      </c>
      <c r="E52" s="1" t="s">
        <v>61</v>
      </c>
      <c r="F52" s="6">
        <v>1344.22</v>
      </c>
      <c r="H52" s="6">
        <v>1000</v>
      </c>
      <c r="J52" s="6">
        <v>300</v>
      </c>
      <c r="K52" s="6">
        <v>44.22</v>
      </c>
      <c r="T52" s="6">
        <f t="shared" si="1"/>
        <v>1344.22</v>
      </c>
    </row>
    <row r="53" spans="1:20" x14ac:dyDescent="0.25">
      <c r="A53" s="1" t="s">
        <v>39</v>
      </c>
      <c r="B53" s="2">
        <v>45399</v>
      </c>
      <c r="C53">
        <v>2135</v>
      </c>
      <c r="D53" t="s">
        <v>36</v>
      </c>
      <c r="E53" s="1" t="s">
        <v>61</v>
      </c>
      <c r="F53" s="6">
        <v>1346.9</v>
      </c>
      <c r="H53" s="6">
        <v>1000</v>
      </c>
      <c r="J53" s="6">
        <v>300</v>
      </c>
      <c r="K53" s="6">
        <v>46.9</v>
      </c>
      <c r="T53" s="6">
        <f t="shared" si="1"/>
        <v>1346.9</v>
      </c>
    </row>
    <row r="54" spans="1:20" x14ac:dyDescent="0.25">
      <c r="A54" s="1" t="s">
        <v>42</v>
      </c>
      <c r="B54" s="2">
        <v>45399</v>
      </c>
      <c r="C54">
        <v>1627</v>
      </c>
      <c r="D54" t="s">
        <v>36</v>
      </c>
      <c r="E54" s="1" t="s">
        <v>61</v>
      </c>
      <c r="F54" s="6">
        <v>1365.71</v>
      </c>
      <c r="H54" s="6">
        <v>1000</v>
      </c>
      <c r="I54" s="6">
        <v>54.99</v>
      </c>
      <c r="J54" s="6">
        <v>300</v>
      </c>
      <c r="K54" s="6">
        <v>10.72</v>
      </c>
      <c r="T54" s="6">
        <f t="shared" si="1"/>
        <v>1365.71</v>
      </c>
    </row>
    <row r="55" spans="1:20" x14ac:dyDescent="0.25">
      <c r="A55" s="3" t="s">
        <v>35</v>
      </c>
      <c r="B55" s="2">
        <v>45399</v>
      </c>
      <c r="C55">
        <v>2147</v>
      </c>
      <c r="D55" t="s">
        <v>36</v>
      </c>
      <c r="E55" s="1" t="s">
        <v>61</v>
      </c>
      <c r="F55" s="6">
        <v>1575.99</v>
      </c>
      <c r="H55" s="6">
        <v>1200</v>
      </c>
      <c r="I55" s="6">
        <v>75.989999999999995</v>
      </c>
      <c r="J55" s="6">
        <v>300</v>
      </c>
      <c r="T55" s="6">
        <f t="shared" si="1"/>
        <v>1575.99</v>
      </c>
    </row>
    <row r="56" spans="1:20" x14ac:dyDescent="0.25">
      <c r="A56" s="3" t="s">
        <v>32</v>
      </c>
      <c r="B56" s="2">
        <v>45404</v>
      </c>
      <c r="C56">
        <v>2138</v>
      </c>
      <c r="D56" t="s">
        <v>62</v>
      </c>
      <c r="E56" s="3" t="s">
        <v>63</v>
      </c>
      <c r="F56" s="6">
        <v>667.62</v>
      </c>
      <c r="O56" s="6">
        <v>667.62</v>
      </c>
      <c r="T56" s="6">
        <f t="shared" si="1"/>
        <v>667.62</v>
      </c>
    </row>
    <row r="57" spans="1:20" x14ac:dyDescent="0.25">
      <c r="A57" s="3" t="s">
        <v>32</v>
      </c>
      <c r="B57" s="2">
        <v>45404</v>
      </c>
      <c r="C57">
        <v>2138</v>
      </c>
      <c r="D57" t="s">
        <v>54</v>
      </c>
      <c r="E57" s="3" t="s">
        <v>63</v>
      </c>
      <c r="F57" s="6">
        <v>359.38</v>
      </c>
      <c r="P57" s="6">
        <v>359.38</v>
      </c>
      <c r="T57" s="6">
        <f t="shared" si="1"/>
        <v>359.38</v>
      </c>
    </row>
    <row r="58" spans="1:20" x14ac:dyDescent="0.25">
      <c r="A58" s="3" t="s">
        <v>64</v>
      </c>
      <c r="B58" s="2">
        <v>45412</v>
      </c>
      <c r="C58">
        <v>2150</v>
      </c>
      <c r="D58" t="s">
        <v>65</v>
      </c>
      <c r="E58" s="1" t="s">
        <v>66</v>
      </c>
      <c r="F58" s="6">
        <v>48.82</v>
      </c>
      <c r="S58" s="6">
        <v>48.82</v>
      </c>
      <c r="T58" s="6">
        <f t="shared" si="1"/>
        <v>48.82</v>
      </c>
    </row>
    <row r="59" spans="1:20" x14ac:dyDescent="0.25">
      <c r="B59" s="2">
        <v>45412</v>
      </c>
      <c r="D59" t="s">
        <v>44</v>
      </c>
      <c r="F59" s="6">
        <v>2096.17</v>
      </c>
      <c r="Q59" s="6">
        <v>2096.17</v>
      </c>
      <c r="T59" s="6">
        <f t="shared" si="1"/>
        <v>2096.17</v>
      </c>
    </row>
    <row r="60" spans="1:20" x14ac:dyDescent="0.25">
      <c r="A60" s="3" t="s">
        <v>25</v>
      </c>
      <c r="B60" s="2">
        <v>45424</v>
      </c>
      <c r="C60">
        <v>1858</v>
      </c>
      <c r="D60" s="1" t="s">
        <v>26</v>
      </c>
      <c r="E60" s="1" t="s">
        <v>67</v>
      </c>
      <c r="F60" s="6">
        <v>77</v>
      </c>
      <c r="I60" s="6">
        <v>77</v>
      </c>
      <c r="T60" s="6">
        <f t="shared" si="1"/>
        <v>77</v>
      </c>
    </row>
    <row r="61" spans="1:20" x14ac:dyDescent="0.25">
      <c r="A61" s="3" t="s">
        <v>43</v>
      </c>
      <c r="B61" s="2">
        <v>45434</v>
      </c>
      <c r="C61">
        <v>1860</v>
      </c>
      <c r="D61" t="s">
        <v>36</v>
      </c>
      <c r="E61" s="5" t="s">
        <v>68</v>
      </c>
      <c r="F61" s="6">
        <v>1387.8</v>
      </c>
      <c r="H61" s="6">
        <v>1000</v>
      </c>
      <c r="I61" s="6">
        <v>54.3</v>
      </c>
      <c r="J61" s="6">
        <v>300</v>
      </c>
      <c r="K61" s="6">
        <v>33.5</v>
      </c>
      <c r="T61" s="6">
        <f t="shared" si="1"/>
        <v>1387.8</v>
      </c>
    </row>
    <row r="62" spans="1:20" x14ac:dyDescent="0.25">
      <c r="A62" s="1" t="s">
        <v>41</v>
      </c>
      <c r="B62" s="2">
        <v>45434</v>
      </c>
      <c r="C62">
        <v>2168</v>
      </c>
      <c r="D62" t="s">
        <v>36</v>
      </c>
      <c r="E62" s="5" t="s">
        <v>68</v>
      </c>
      <c r="F62" s="6">
        <v>1414.94</v>
      </c>
      <c r="H62" s="6">
        <v>1000</v>
      </c>
      <c r="I62" s="6">
        <v>60</v>
      </c>
      <c r="J62" s="6">
        <v>300</v>
      </c>
      <c r="K62" s="6">
        <v>54.94</v>
      </c>
      <c r="T62" s="6">
        <f t="shared" si="1"/>
        <v>1414.94</v>
      </c>
    </row>
    <row r="63" spans="1:20" x14ac:dyDescent="0.25">
      <c r="A63" s="1" t="s">
        <v>40</v>
      </c>
      <c r="B63" s="2">
        <v>45434</v>
      </c>
      <c r="C63">
        <v>2171</v>
      </c>
      <c r="D63" t="s">
        <v>36</v>
      </c>
      <c r="E63" s="5" t="s">
        <v>68</v>
      </c>
      <c r="F63" s="6">
        <v>1344.22</v>
      </c>
      <c r="H63" s="6">
        <v>1000</v>
      </c>
      <c r="J63" s="6">
        <v>300</v>
      </c>
      <c r="K63" s="6">
        <v>44.22</v>
      </c>
      <c r="T63" s="6">
        <f t="shared" si="1"/>
        <v>1344.22</v>
      </c>
    </row>
    <row r="64" spans="1:20" x14ac:dyDescent="0.25">
      <c r="A64" s="3" t="s">
        <v>47</v>
      </c>
      <c r="B64" s="2">
        <v>45434</v>
      </c>
      <c r="C64">
        <v>2173</v>
      </c>
      <c r="D64" t="s">
        <v>36</v>
      </c>
      <c r="E64" s="5" t="s">
        <v>68</v>
      </c>
      <c r="F64" s="6">
        <v>1402.36</v>
      </c>
      <c r="H64" s="6">
        <v>1000</v>
      </c>
      <c r="I64" s="6">
        <v>55.46</v>
      </c>
      <c r="J64" s="6">
        <v>300</v>
      </c>
      <c r="K64" s="6">
        <v>46.9</v>
      </c>
      <c r="T64" s="6">
        <f t="shared" si="1"/>
        <v>1402.3600000000001</v>
      </c>
    </row>
    <row r="65" spans="1:20" x14ac:dyDescent="0.25">
      <c r="A65" s="3" t="s">
        <v>35</v>
      </c>
      <c r="B65" s="2">
        <v>45434</v>
      </c>
      <c r="C65">
        <v>2172</v>
      </c>
      <c r="D65" t="s">
        <v>36</v>
      </c>
      <c r="E65" s="5" t="s">
        <v>68</v>
      </c>
      <c r="F65" s="6">
        <v>1629.59</v>
      </c>
      <c r="H65" s="6">
        <v>1200</v>
      </c>
      <c r="I65" s="6">
        <v>75.989999999999995</v>
      </c>
      <c r="J65" s="6">
        <v>300</v>
      </c>
      <c r="K65" s="6">
        <v>53.6</v>
      </c>
      <c r="T65" s="6">
        <f t="shared" si="1"/>
        <v>1629.59</v>
      </c>
    </row>
    <row r="66" spans="1:20" x14ac:dyDescent="0.25">
      <c r="A66" s="3" t="s">
        <v>42</v>
      </c>
      <c r="B66" s="2">
        <v>45434</v>
      </c>
      <c r="C66">
        <v>1857</v>
      </c>
      <c r="D66" t="s">
        <v>36</v>
      </c>
      <c r="E66" s="5" t="s">
        <v>68</v>
      </c>
      <c r="F66" s="6">
        <v>1365.71</v>
      </c>
      <c r="H66" s="6">
        <v>1000</v>
      </c>
      <c r="I66" s="6">
        <v>54.99</v>
      </c>
      <c r="J66" s="6">
        <v>300</v>
      </c>
      <c r="K66" s="6">
        <v>10.72</v>
      </c>
      <c r="T66" s="6">
        <f t="shared" si="1"/>
        <v>1365.71</v>
      </c>
    </row>
    <row r="67" spans="1:20" x14ac:dyDescent="0.25">
      <c r="A67" s="1" t="s">
        <v>39</v>
      </c>
      <c r="B67" s="2">
        <v>45434</v>
      </c>
      <c r="C67">
        <v>2170</v>
      </c>
      <c r="D67" t="s">
        <v>36</v>
      </c>
      <c r="E67" s="5" t="s">
        <v>68</v>
      </c>
      <c r="F67" s="6">
        <v>1346.9</v>
      </c>
      <c r="H67" s="6">
        <v>1000</v>
      </c>
      <c r="J67" s="6">
        <v>300</v>
      </c>
      <c r="K67" s="6">
        <v>46.9</v>
      </c>
      <c r="T67" s="6">
        <f t="shared" si="1"/>
        <v>1346.9</v>
      </c>
    </row>
    <row r="68" spans="1:20" x14ac:dyDescent="0.25">
      <c r="A68" s="3" t="s">
        <v>37</v>
      </c>
      <c r="B68" s="2">
        <v>45434</v>
      </c>
      <c r="C68">
        <v>2169</v>
      </c>
      <c r="D68" t="s">
        <v>36</v>
      </c>
      <c r="E68" s="5" t="s">
        <v>68</v>
      </c>
      <c r="F68" s="6">
        <v>1711.8</v>
      </c>
      <c r="H68" s="6">
        <v>1350</v>
      </c>
      <c r="I68" s="6">
        <v>61.8</v>
      </c>
      <c r="J68" s="6">
        <v>300</v>
      </c>
      <c r="T68" s="6">
        <f t="shared" ref="T68:T99" si="2">SUM(H68:S68)</f>
        <v>1711.8</v>
      </c>
    </row>
    <row r="69" spans="1:20" x14ac:dyDescent="0.25">
      <c r="A69" s="3" t="s">
        <v>32</v>
      </c>
      <c r="B69" s="2">
        <v>45434</v>
      </c>
      <c r="C69">
        <v>2166</v>
      </c>
      <c r="D69" t="s">
        <v>69</v>
      </c>
      <c r="E69" s="5" t="s">
        <v>68</v>
      </c>
      <c r="F69" s="6">
        <v>194.74</v>
      </c>
      <c r="O69" s="6">
        <v>194.74</v>
      </c>
      <c r="T69" s="6">
        <f t="shared" si="2"/>
        <v>194.74</v>
      </c>
    </row>
    <row r="70" spans="1:20" x14ac:dyDescent="0.25">
      <c r="B70" s="2">
        <v>45443</v>
      </c>
      <c r="D70" t="s">
        <v>44</v>
      </c>
      <c r="F70" s="6">
        <v>2096.17</v>
      </c>
      <c r="Q70" s="6">
        <v>2096.17</v>
      </c>
      <c r="T70" s="6">
        <f t="shared" si="2"/>
        <v>2096.17</v>
      </c>
    </row>
    <row r="71" spans="1:20" x14ac:dyDescent="0.25">
      <c r="A71" s="3" t="s">
        <v>25</v>
      </c>
      <c r="B71" s="2">
        <v>45455</v>
      </c>
      <c r="C71">
        <v>2083</v>
      </c>
      <c r="D71" t="s">
        <v>26</v>
      </c>
      <c r="E71" s="1" t="s">
        <v>70</v>
      </c>
      <c r="F71" s="6">
        <v>77</v>
      </c>
      <c r="I71" s="6">
        <v>77</v>
      </c>
      <c r="T71" s="6">
        <f t="shared" si="2"/>
        <v>77</v>
      </c>
    </row>
    <row r="72" spans="1:20" x14ac:dyDescent="0.25">
      <c r="A72" s="3" t="s">
        <v>32</v>
      </c>
      <c r="B72" s="2">
        <v>45465</v>
      </c>
      <c r="C72">
        <v>2210</v>
      </c>
      <c r="D72" t="s">
        <v>54</v>
      </c>
      <c r="E72" s="5" t="s">
        <v>71</v>
      </c>
      <c r="F72" s="6">
        <v>756.02</v>
      </c>
      <c r="P72" s="6">
        <v>756.02</v>
      </c>
      <c r="T72" s="6">
        <f t="shared" si="2"/>
        <v>756.02</v>
      </c>
    </row>
    <row r="73" spans="1:20" x14ac:dyDescent="0.25">
      <c r="A73" s="3" t="s">
        <v>32</v>
      </c>
      <c r="B73" s="2">
        <v>45465</v>
      </c>
      <c r="C73">
        <v>2210</v>
      </c>
      <c r="D73" t="s">
        <v>72</v>
      </c>
      <c r="E73" s="5" t="s">
        <v>71</v>
      </c>
      <c r="F73" s="6">
        <v>2860</v>
      </c>
      <c r="N73" s="6">
        <v>2860</v>
      </c>
      <c r="T73" s="6">
        <f t="shared" si="2"/>
        <v>2860</v>
      </c>
    </row>
    <row r="74" spans="1:20" x14ac:dyDescent="0.25">
      <c r="A74" s="3" t="s">
        <v>32</v>
      </c>
      <c r="B74" s="2">
        <v>45465</v>
      </c>
      <c r="C74">
        <v>2210</v>
      </c>
      <c r="D74" t="s">
        <v>73</v>
      </c>
      <c r="E74" s="5" t="s">
        <v>71</v>
      </c>
      <c r="F74" s="6">
        <v>428.46</v>
      </c>
      <c r="O74" s="6">
        <v>428.46</v>
      </c>
      <c r="T74" s="6">
        <f t="shared" si="2"/>
        <v>428.46</v>
      </c>
    </row>
    <row r="75" spans="1:20" x14ac:dyDescent="0.25">
      <c r="A75" s="3" t="s">
        <v>32</v>
      </c>
      <c r="B75" s="2">
        <v>45465</v>
      </c>
      <c r="C75">
        <v>2210</v>
      </c>
      <c r="D75" t="s">
        <v>74</v>
      </c>
      <c r="E75" s="5" t="s">
        <v>71</v>
      </c>
      <c r="F75" s="6">
        <v>2699.64</v>
      </c>
      <c r="O75" s="6">
        <v>2699.64</v>
      </c>
      <c r="T75" s="6">
        <f t="shared" si="2"/>
        <v>2699.64</v>
      </c>
    </row>
    <row r="76" spans="1:20" x14ac:dyDescent="0.25">
      <c r="A76" s="3" t="s">
        <v>32</v>
      </c>
      <c r="B76" s="2">
        <v>45465</v>
      </c>
      <c r="C76">
        <v>2210</v>
      </c>
      <c r="D76" t="s">
        <v>75</v>
      </c>
      <c r="E76" s="5" t="s">
        <v>71</v>
      </c>
      <c r="F76" s="6">
        <v>1098</v>
      </c>
      <c r="N76" s="6">
        <v>1098</v>
      </c>
      <c r="T76" s="6">
        <f t="shared" si="2"/>
        <v>1098</v>
      </c>
    </row>
    <row r="77" spans="1:20" x14ac:dyDescent="0.25">
      <c r="A77" s="3" t="s">
        <v>42</v>
      </c>
      <c r="B77" s="2">
        <v>45468</v>
      </c>
      <c r="C77">
        <v>2082</v>
      </c>
      <c r="D77" t="s">
        <v>36</v>
      </c>
      <c r="E77" s="5" t="s">
        <v>71</v>
      </c>
      <c r="F77" s="6">
        <v>3180.61</v>
      </c>
      <c r="H77" s="6">
        <v>1000</v>
      </c>
      <c r="I77" s="6">
        <v>54.99</v>
      </c>
      <c r="J77" s="6">
        <v>300</v>
      </c>
      <c r="K77" s="6">
        <f>54.94+10.72+10.72</f>
        <v>76.38</v>
      </c>
      <c r="L77" s="6">
        <v>600</v>
      </c>
      <c r="M77" s="6">
        <v>900</v>
      </c>
      <c r="R77" s="6">
        <f>124.62+124.62</f>
        <v>249.24</v>
      </c>
      <c r="T77" s="6">
        <f t="shared" si="2"/>
        <v>3180.6099999999997</v>
      </c>
    </row>
    <row r="78" spans="1:20" x14ac:dyDescent="0.25">
      <c r="A78" s="3" t="s">
        <v>35</v>
      </c>
      <c r="B78" s="2">
        <v>45468</v>
      </c>
      <c r="C78">
        <v>2201</v>
      </c>
      <c r="D78" t="s">
        <v>36</v>
      </c>
      <c r="E78" s="5" t="s">
        <v>71</v>
      </c>
      <c r="F78" s="6">
        <v>3225.56</v>
      </c>
      <c r="H78" s="6">
        <v>1200</v>
      </c>
      <c r="I78" s="6">
        <v>75.989999999999995</v>
      </c>
      <c r="J78" s="6">
        <v>300</v>
      </c>
      <c r="K78" s="6">
        <f>121.27+62.98+53.6</f>
        <v>237.85</v>
      </c>
      <c r="L78" s="6">
        <v>600</v>
      </c>
      <c r="M78" s="6">
        <v>600</v>
      </c>
      <c r="R78" s="6">
        <f>105.86+105.86</f>
        <v>211.72</v>
      </c>
      <c r="T78" s="6">
        <f t="shared" si="2"/>
        <v>3225.56</v>
      </c>
    </row>
    <row r="79" spans="1:20" x14ac:dyDescent="0.25">
      <c r="A79" s="3" t="s">
        <v>37</v>
      </c>
      <c r="B79" s="2">
        <v>45468</v>
      </c>
      <c r="C79">
        <v>2197</v>
      </c>
      <c r="D79" t="s">
        <v>36</v>
      </c>
      <c r="E79" s="5" t="s">
        <v>71</v>
      </c>
      <c r="F79" s="6">
        <v>3867.85</v>
      </c>
      <c r="H79" s="6">
        <v>1350</v>
      </c>
      <c r="I79" s="6">
        <v>61.8</v>
      </c>
      <c r="J79" s="6">
        <v>300</v>
      </c>
      <c r="K79" s="6">
        <f>100.5+123.28+126.63</f>
        <v>350.40999999999997</v>
      </c>
      <c r="L79" s="6">
        <v>600</v>
      </c>
      <c r="M79" s="6">
        <v>900</v>
      </c>
      <c r="P79" s="6">
        <v>110</v>
      </c>
      <c r="R79" s="6">
        <f>97.82+97.82</f>
        <v>195.64</v>
      </c>
      <c r="T79" s="6">
        <f t="shared" si="2"/>
        <v>3867.85</v>
      </c>
    </row>
    <row r="80" spans="1:20" x14ac:dyDescent="0.25">
      <c r="A80" s="1" t="s">
        <v>40</v>
      </c>
      <c r="B80" s="2">
        <v>45468</v>
      </c>
      <c r="C80">
        <v>2200</v>
      </c>
      <c r="D80" t="s">
        <v>36</v>
      </c>
      <c r="E80" s="5" t="s">
        <v>71</v>
      </c>
      <c r="F80" s="6">
        <v>2372.86</v>
      </c>
      <c r="H80" s="6">
        <v>1000</v>
      </c>
      <c r="J80" s="6">
        <v>300</v>
      </c>
      <c r="K80" s="6">
        <f>112.56+44.22</f>
        <v>156.78</v>
      </c>
      <c r="L80" s="6">
        <v>600</v>
      </c>
      <c r="M80" s="6">
        <v>300</v>
      </c>
      <c r="R80" s="6">
        <v>16.079999999999998</v>
      </c>
      <c r="T80" s="6">
        <f t="shared" si="2"/>
        <v>2372.8599999999997</v>
      </c>
    </row>
    <row r="81" spans="1:20" x14ac:dyDescent="0.25">
      <c r="A81" s="1" t="s">
        <v>41</v>
      </c>
      <c r="B81" s="2">
        <v>45468</v>
      </c>
      <c r="C81">
        <v>2196</v>
      </c>
      <c r="D81" t="s">
        <v>36</v>
      </c>
      <c r="E81" s="5" t="s">
        <v>71</v>
      </c>
      <c r="F81" s="6">
        <v>2357.11</v>
      </c>
      <c r="H81" s="6">
        <v>1000</v>
      </c>
      <c r="I81" s="6">
        <v>60</v>
      </c>
      <c r="J81" s="6">
        <v>300</v>
      </c>
      <c r="K81" s="6">
        <f>108.54+6.7+54.94+54.94</f>
        <v>225.12</v>
      </c>
      <c r="L81" s="6">
        <v>600</v>
      </c>
      <c r="O81" s="6">
        <v>152.06</v>
      </c>
      <c r="P81" s="6">
        <v>19.93</v>
      </c>
      <c r="T81" s="6">
        <f t="shared" si="2"/>
        <v>2357.1099999999997</v>
      </c>
    </row>
    <row r="82" spans="1:20" x14ac:dyDescent="0.25">
      <c r="A82" s="3" t="s">
        <v>43</v>
      </c>
      <c r="B82" s="2">
        <v>45468</v>
      </c>
      <c r="C82">
        <v>2086</v>
      </c>
      <c r="D82" t="s">
        <v>36</v>
      </c>
      <c r="E82" s="5" t="s">
        <v>71</v>
      </c>
      <c r="F82" s="6">
        <v>4229.3500000000004</v>
      </c>
      <c r="H82" s="6">
        <v>1000</v>
      </c>
      <c r="I82" s="6">
        <v>54.3</v>
      </c>
      <c r="J82" s="6">
        <v>300</v>
      </c>
      <c r="K82" s="6">
        <f>33.5+33.5+80.4</f>
        <v>147.4</v>
      </c>
      <c r="L82" s="6">
        <v>600</v>
      </c>
      <c r="M82" s="6">
        <f>300+1200</f>
        <v>1500</v>
      </c>
      <c r="P82" s="6">
        <v>243</v>
      </c>
      <c r="R82" s="6">
        <f>80.4+150.75+150.75+2.75</f>
        <v>384.65</v>
      </c>
      <c r="T82" s="6">
        <f t="shared" si="2"/>
        <v>4229.3499999999995</v>
      </c>
    </row>
    <row r="83" spans="1:20" x14ac:dyDescent="0.25">
      <c r="A83" s="3" t="s">
        <v>47</v>
      </c>
      <c r="B83" s="2">
        <v>45468</v>
      </c>
      <c r="C83">
        <v>2202</v>
      </c>
      <c r="D83" t="s">
        <v>36</v>
      </c>
      <c r="E83" s="5" t="s">
        <v>71</v>
      </c>
      <c r="F83" s="6">
        <v>2059.98</v>
      </c>
      <c r="H83" s="6">
        <v>1000</v>
      </c>
      <c r="I83" s="6">
        <v>55.46</v>
      </c>
      <c r="J83" s="6">
        <v>300</v>
      </c>
      <c r="K83" s="6">
        <v>104.52</v>
      </c>
      <c r="L83" s="6">
        <v>600</v>
      </c>
      <c r="T83" s="6">
        <f t="shared" si="2"/>
        <v>2059.98</v>
      </c>
    </row>
    <row r="84" spans="1:20" x14ac:dyDescent="0.25">
      <c r="A84" s="1" t="s">
        <v>39</v>
      </c>
      <c r="B84" s="2">
        <v>45468</v>
      </c>
      <c r="C84">
        <v>2199</v>
      </c>
      <c r="D84" t="s">
        <v>36</v>
      </c>
      <c r="E84" s="5" t="s">
        <v>71</v>
      </c>
      <c r="F84" s="6">
        <v>2505.52</v>
      </c>
      <c r="H84" s="6">
        <v>1000</v>
      </c>
      <c r="J84" s="6">
        <v>300</v>
      </c>
      <c r="K84" s="6">
        <f>46.9+114.57+98.49</f>
        <v>259.95999999999998</v>
      </c>
      <c r="L84" s="6">
        <v>600</v>
      </c>
      <c r="M84" s="6">
        <v>300</v>
      </c>
      <c r="R84" s="6">
        <v>45.56</v>
      </c>
      <c r="T84" s="6">
        <f t="shared" si="2"/>
        <v>2505.52</v>
      </c>
    </row>
    <row r="85" spans="1:20" x14ac:dyDescent="0.25">
      <c r="B85" s="2">
        <v>45473</v>
      </c>
      <c r="D85" t="s">
        <v>44</v>
      </c>
      <c r="F85" s="6">
        <v>2096.17</v>
      </c>
      <c r="Q85" s="6">
        <v>2096.17</v>
      </c>
      <c r="T85" s="6">
        <f t="shared" si="2"/>
        <v>2096.17</v>
      </c>
    </row>
    <row r="86" spans="1:20" x14ac:dyDescent="0.25">
      <c r="A86" s="1" t="s">
        <v>6</v>
      </c>
      <c r="B86" s="2">
        <v>45474</v>
      </c>
      <c r="C86" s="1">
        <v>2411</v>
      </c>
      <c r="D86" s="1" t="s">
        <v>8</v>
      </c>
      <c r="E86" s="1" t="s">
        <v>76</v>
      </c>
      <c r="F86" s="6">
        <v>24.78</v>
      </c>
      <c r="Q86" s="6">
        <v>24.78</v>
      </c>
      <c r="T86" s="6">
        <f t="shared" si="2"/>
        <v>24.78</v>
      </c>
    </row>
    <row r="87" spans="1:20" x14ac:dyDescent="0.25">
      <c r="A87" t="s">
        <v>79</v>
      </c>
      <c r="B87" s="2">
        <v>45482</v>
      </c>
      <c r="C87">
        <v>2277</v>
      </c>
      <c r="D87" t="s">
        <v>77</v>
      </c>
      <c r="E87" s="1" t="s">
        <v>78</v>
      </c>
      <c r="F87" s="6">
        <v>1500</v>
      </c>
      <c r="S87" s="6">
        <v>1500</v>
      </c>
      <c r="T87" s="6">
        <f t="shared" si="2"/>
        <v>1500</v>
      </c>
    </row>
    <row r="88" spans="1:20" x14ac:dyDescent="0.25">
      <c r="A88" t="s">
        <v>25</v>
      </c>
      <c r="B88" s="2">
        <v>45485</v>
      </c>
      <c r="C88">
        <v>2264</v>
      </c>
      <c r="D88" t="s">
        <v>26</v>
      </c>
      <c r="E88" s="1" t="s">
        <v>80</v>
      </c>
      <c r="F88" s="6">
        <v>77</v>
      </c>
      <c r="I88" s="6">
        <v>77</v>
      </c>
      <c r="T88" s="6">
        <f t="shared" si="2"/>
        <v>77</v>
      </c>
    </row>
    <row r="89" spans="1:20" x14ac:dyDescent="0.25">
      <c r="A89" s="1" t="s">
        <v>40</v>
      </c>
      <c r="B89" s="2">
        <v>45488</v>
      </c>
      <c r="C89">
        <v>2223</v>
      </c>
      <c r="D89" t="s">
        <v>36</v>
      </c>
      <c r="E89" s="5" t="s">
        <v>81</v>
      </c>
      <c r="F89" s="6">
        <v>1344.22</v>
      </c>
      <c r="H89" s="6">
        <v>1000</v>
      </c>
      <c r="J89" s="6">
        <v>300</v>
      </c>
      <c r="K89" s="6">
        <v>44.22</v>
      </c>
      <c r="T89" s="6">
        <f t="shared" si="2"/>
        <v>1344.22</v>
      </c>
    </row>
    <row r="90" spans="1:20" x14ac:dyDescent="0.25">
      <c r="A90" s="3" t="s">
        <v>43</v>
      </c>
      <c r="B90" s="2">
        <v>45488</v>
      </c>
      <c r="C90">
        <v>2227</v>
      </c>
      <c r="D90" t="s">
        <v>36</v>
      </c>
      <c r="E90" s="5" t="s">
        <v>81</v>
      </c>
      <c r="F90" s="6">
        <v>1387.8</v>
      </c>
      <c r="H90" s="6">
        <v>1000</v>
      </c>
      <c r="I90" s="6">
        <v>54.3</v>
      </c>
      <c r="J90" s="6">
        <v>300</v>
      </c>
      <c r="K90" s="6">
        <v>33.5</v>
      </c>
      <c r="T90" s="6">
        <f t="shared" si="2"/>
        <v>1387.8</v>
      </c>
    </row>
    <row r="91" spans="1:20" x14ac:dyDescent="0.25">
      <c r="A91" s="3" t="s">
        <v>47</v>
      </c>
      <c r="B91" s="2">
        <v>45488</v>
      </c>
      <c r="C91">
        <v>2225</v>
      </c>
      <c r="D91" t="s">
        <v>36</v>
      </c>
      <c r="E91" s="5" t="s">
        <v>81</v>
      </c>
      <c r="F91" s="6">
        <v>1402.36</v>
      </c>
      <c r="H91" s="6">
        <v>1000</v>
      </c>
      <c r="I91" s="6">
        <v>55.46</v>
      </c>
      <c r="J91" s="6">
        <v>300</v>
      </c>
      <c r="K91" s="6">
        <v>46.9</v>
      </c>
      <c r="T91" s="6">
        <f t="shared" si="2"/>
        <v>1402.3600000000001</v>
      </c>
    </row>
    <row r="92" spans="1:20" x14ac:dyDescent="0.25">
      <c r="A92" s="1" t="s">
        <v>41</v>
      </c>
      <c r="B92" s="2">
        <v>45488</v>
      </c>
      <c r="C92">
        <v>2219</v>
      </c>
      <c r="D92" t="s">
        <v>36</v>
      </c>
      <c r="E92" s="5" t="s">
        <v>81</v>
      </c>
      <c r="F92" s="6">
        <v>1414.94</v>
      </c>
      <c r="H92" s="6">
        <v>1000</v>
      </c>
      <c r="I92" s="6">
        <v>60</v>
      </c>
      <c r="J92" s="6">
        <v>300</v>
      </c>
      <c r="K92" s="6">
        <v>54.94</v>
      </c>
      <c r="T92" s="6">
        <f t="shared" si="2"/>
        <v>1414.94</v>
      </c>
    </row>
    <row r="93" spans="1:20" x14ac:dyDescent="0.25">
      <c r="A93" s="1" t="s">
        <v>39</v>
      </c>
      <c r="B93" s="2">
        <v>45488</v>
      </c>
      <c r="C93">
        <v>2221</v>
      </c>
      <c r="D93" t="s">
        <v>36</v>
      </c>
      <c r="E93" s="5" t="s">
        <v>81</v>
      </c>
      <c r="F93" s="6">
        <v>1346.9</v>
      </c>
      <c r="H93" s="6">
        <v>1000</v>
      </c>
      <c r="J93" s="6">
        <v>300</v>
      </c>
      <c r="K93" s="6">
        <v>46.9</v>
      </c>
      <c r="T93" s="6">
        <f t="shared" si="2"/>
        <v>1346.9</v>
      </c>
    </row>
    <row r="94" spans="1:20" x14ac:dyDescent="0.25">
      <c r="A94" s="3" t="s">
        <v>37</v>
      </c>
      <c r="B94" s="2">
        <v>45488</v>
      </c>
      <c r="C94">
        <v>2220</v>
      </c>
      <c r="D94" t="s">
        <v>36</v>
      </c>
      <c r="E94" s="5" t="s">
        <v>81</v>
      </c>
      <c r="F94" s="6">
        <v>1812.3</v>
      </c>
      <c r="H94" s="6">
        <v>1350</v>
      </c>
      <c r="I94" s="6">
        <v>61.8</v>
      </c>
      <c r="J94" s="6">
        <v>300</v>
      </c>
      <c r="K94" s="6">
        <v>100.5</v>
      </c>
      <c r="T94" s="6">
        <f t="shared" si="2"/>
        <v>1812.3</v>
      </c>
    </row>
    <row r="95" spans="1:20" x14ac:dyDescent="0.25">
      <c r="A95" s="3" t="s">
        <v>35</v>
      </c>
      <c r="B95" s="2">
        <v>45488</v>
      </c>
      <c r="C95">
        <v>2224</v>
      </c>
      <c r="D95" t="s">
        <v>36</v>
      </c>
      <c r="E95" s="5" t="s">
        <v>81</v>
      </c>
      <c r="F95" s="6">
        <v>1629.59</v>
      </c>
      <c r="H95" s="6">
        <v>1200</v>
      </c>
      <c r="I95" s="6">
        <v>75.989999999999995</v>
      </c>
      <c r="J95" s="6">
        <v>300</v>
      </c>
      <c r="K95" s="6">
        <v>53.6</v>
      </c>
      <c r="T95" s="6">
        <f t="shared" si="2"/>
        <v>1629.59</v>
      </c>
    </row>
    <row r="96" spans="1:20" x14ac:dyDescent="0.25">
      <c r="A96" s="3" t="s">
        <v>42</v>
      </c>
      <c r="B96" s="2">
        <v>45488</v>
      </c>
      <c r="C96">
        <v>2263</v>
      </c>
      <c r="D96" t="s">
        <v>36</v>
      </c>
      <c r="E96" s="5" t="s">
        <v>81</v>
      </c>
      <c r="F96" s="6">
        <v>1354.99</v>
      </c>
      <c r="H96" s="6">
        <v>1000</v>
      </c>
      <c r="I96" s="6">
        <v>54.99</v>
      </c>
      <c r="J96" s="6">
        <v>300</v>
      </c>
      <c r="T96" s="6">
        <f t="shared" si="2"/>
        <v>1354.99</v>
      </c>
    </row>
    <row r="97" spans="1:20" x14ac:dyDescent="0.25">
      <c r="A97" s="3" t="s">
        <v>32</v>
      </c>
      <c r="B97" s="2">
        <v>45495</v>
      </c>
      <c r="C97">
        <v>2236</v>
      </c>
      <c r="D97" t="s">
        <v>75</v>
      </c>
      <c r="E97" s="5" t="s">
        <v>81</v>
      </c>
      <c r="F97" s="6">
        <v>1264</v>
      </c>
      <c r="N97" s="6">
        <v>1264</v>
      </c>
      <c r="T97" s="6">
        <f t="shared" si="2"/>
        <v>1264</v>
      </c>
    </row>
    <row r="98" spans="1:20" x14ac:dyDescent="0.25">
      <c r="A98" s="3" t="s">
        <v>32</v>
      </c>
      <c r="B98" s="2">
        <v>45495</v>
      </c>
      <c r="C98">
        <v>2236</v>
      </c>
      <c r="D98" t="s">
        <v>82</v>
      </c>
      <c r="E98" s="5" t="s">
        <v>81</v>
      </c>
      <c r="F98" s="6">
        <v>613.46</v>
      </c>
      <c r="R98" s="6">
        <v>613.46</v>
      </c>
      <c r="T98" s="6">
        <f t="shared" si="2"/>
        <v>613.46</v>
      </c>
    </row>
    <row r="99" spans="1:20" x14ac:dyDescent="0.25">
      <c r="A99" s="3" t="s">
        <v>32</v>
      </c>
      <c r="B99" s="2">
        <v>45495</v>
      </c>
      <c r="C99">
        <v>2236</v>
      </c>
      <c r="D99" t="s">
        <v>54</v>
      </c>
      <c r="E99" s="5" t="s">
        <v>81</v>
      </c>
      <c r="F99" s="6">
        <v>363.31</v>
      </c>
      <c r="P99" s="6">
        <v>363.31</v>
      </c>
      <c r="T99" s="6">
        <f t="shared" si="2"/>
        <v>363.31</v>
      </c>
    </row>
    <row r="100" spans="1:20" x14ac:dyDescent="0.25">
      <c r="A100" s="3" t="s">
        <v>32</v>
      </c>
      <c r="B100" s="2">
        <v>45495</v>
      </c>
      <c r="C100">
        <v>2236</v>
      </c>
      <c r="D100" t="s">
        <v>83</v>
      </c>
      <c r="E100" s="5" t="s">
        <v>81</v>
      </c>
      <c r="F100" s="6">
        <v>215.92</v>
      </c>
      <c r="O100" s="6">
        <v>215.92</v>
      </c>
      <c r="T100" s="6">
        <f t="shared" ref="T100:T131" si="3">SUM(H100:S100)</f>
        <v>215.92</v>
      </c>
    </row>
    <row r="101" spans="1:20" x14ac:dyDescent="0.25">
      <c r="B101" s="2">
        <v>45504</v>
      </c>
      <c r="D101" t="s">
        <v>44</v>
      </c>
      <c r="F101" s="6">
        <v>2096.17</v>
      </c>
      <c r="Q101" s="6">
        <v>2096.17</v>
      </c>
      <c r="T101" s="6">
        <f t="shared" si="3"/>
        <v>2096.17</v>
      </c>
    </row>
    <row r="102" spans="1:20" x14ac:dyDescent="0.25">
      <c r="A102" t="s">
        <v>25</v>
      </c>
      <c r="B102" s="2">
        <v>45525</v>
      </c>
      <c r="C102">
        <v>2504</v>
      </c>
      <c r="D102" t="s">
        <v>26</v>
      </c>
      <c r="E102" s="1" t="s">
        <v>84</v>
      </c>
      <c r="F102" s="6">
        <v>77</v>
      </c>
      <c r="I102" s="6">
        <v>77</v>
      </c>
      <c r="T102" s="6">
        <f t="shared" si="3"/>
        <v>77</v>
      </c>
    </row>
    <row r="103" spans="1:20" x14ac:dyDescent="0.25">
      <c r="A103" s="3" t="s">
        <v>85</v>
      </c>
      <c r="B103" s="2">
        <v>45525</v>
      </c>
      <c r="C103">
        <v>2280</v>
      </c>
      <c r="D103" t="s">
        <v>86</v>
      </c>
      <c r="E103" s="5" t="s">
        <v>87</v>
      </c>
      <c r="F103" s="6">
        <v>187.84</v>
      </c>
      <c r="R103" s="6">
        <v>187.84</v>
      </c>
      <c r="T103" s="6">
        <f t="shared" si="3"/>
        <v>187.84</v>
      </c>
    </row>
    <row r="104" spans="1:20" x14ac:dyDescent="0.25">
      <c r="A104" s="1" t="s">
        <v>40</v>
      </c>
      <c r="B104" s="2">
        <v>45523</v>
      </c>
      <c r="C104">
        <v>2264</v>
      </c>
      <c r="D104" t="s">
        <v>36</v>
      </c>
      <c r="E104" s="5" t="s">
        <v>87</v>
      </c>
      <c r="F104" s="6">
        <v>2826.76</v>
      </c>
      <c r="H104" s="6">
        <v>1000</v>
      </c>
      <c r="J104" s="6">
        <v>300</v>
      </c>
      <c r="K104" s="6">
        <v>44.22</v>
      </c>
      <c r="M104" s="6">
        <v>1200</v>
      </c>
      <c r="P104" s="6">
        <f>20.46+45.84+80.9</f>
        <v>147.20000000000002</v>
      </c>
      <c r="R104" s="6">
        <f>67.67+67.67</f>
        <v>135.34</v>
      </c>
      <c r="T104" s="6">
        <f t="shared" si="3"/>
        <v>2826.76</v>
      </c>
    </row>
    <row r="105" spans="1:20" x14ac:dyDescent="0.25">
      <c r="A105" s="3" t="s">
        <v>35</v>
      </c>
      <c r="B105" s="2">
        <v>45523</v>
      </c>
      <c r="C105">
        <v>2266</v>
      </c>
      <c r="D105" t="s">
        <v>36</v>
      </c>
      <c r="E105" s="5" t="s">
        <v>87</v>
      </c>
      <c r="F105" s="6">
        <v>2291.23</v>
      </c>
      <c r="H105" s="6">
        <v>1200</v>
      </c>
      <c r="I105" s="6">
        <v>75.989999999999995</v>
      </c>
      <c r="J105" s="6">
        <v>300</v>
      </c>
      <c r="K105" s="6">
        <v>53.6</v>
      </c>
      <c r="M105" s="6">
        <v>600</v>
      </c>
      <c r="R105" s="6">
        <f>30.82+30.82</f>
        <v>61.64</v>
      </c>
      <c r="T105" s="6">
        <f t="shared" si="3"/>
        <v>2291.23</v>
      </c>
    </row>
    <row r="106" spans="1:20" x14ac:dyDescent="0.25">
      <c r="A106" s="3" t="s">
        <v>47</v>
      </c>
      <c r="B106" s="2">
        <v>45523</v>
      </c>
      <c r="C106">
        <v>2267</v>
      </c>
      <c r="D106" t="s">
        <v>36</v>
      </c>
      <c r="E106" s="5" t="s">
        <v>87</v>
      </c>
      <c r="F106" s="6">
        <v>2720.04</v>
      </c>
      <c r="H106" s="6">
        <v>1000</v>
      </c>
      <c r="I106" s="6">
        <v>55.46</v>
      </c>
      <c r="J106" s="6">
        <v>300</v>
      </c>
      <c r="K106" s="6">
        <v>46.9</v>
      </c>
      <c r="M106" s="6">
        <v>900</v>
      </c>
      <c r="R106" s="6">
        <f>84.42+84.42+84.42+84.42+80</f>
        <v>417.68</v>
      </c>
      <c r="T106" s="6">
        <f t="shared" si="3"/>
        <v>2720.04</v>
      </c>
    </row>
    <row r="107" spans="1:20" x14ac:dyDescent="0.25">
      <c r="A107" s="3" t="s">
        <v>37</v>
      </c>
      <c r="B107" s="2">
        <v>45523</v>
      </c>
      <c r="C107">
        <v>2262</v>
      </c>
      <c r="D107" t="s">
        <v>36</v>
      </c>
      <c r="E107" s="5" t="s">
        <v>87</v>
      </c>
      <c r="F107" s="6">
        <v>2894.7</v>
      </c>
      <c r="H107" s="6">
        <v>1350</v>
      </c>
      <c r="I107" s="6">
        <v>61.8</v>
      </c>
      <c r="J107" s="6">
        <v>300</v>
      </c>
      <c r="K107" s="6">
        <v>100.5</v>
      </c>
      <c r="M107" s="6">
        <v>900</v>
      </c>
      <c r="P107" s="6">
        <v>35</v>
      </c>
      <c r="R107" s="6">
        <f>73.7+73.7</f>
        <v>147.4</v>
      </c>
      <c r="T107" s="6">
        <f t="shared" si="3"/>
        <v>2894.7000000000003</v>
      </c>
    </row>
    <row r="108" spans="1:20" x14ac:dyDescent="0.25">
      <c r="A108" s="3" t="s">
        <v>43</v>
      </c>
      <c r="B108" s="2">
        <v>45523</v>
      </c>
      <c r="C108">
        <v>2451</v>
      </c>
      <c r="D108" t="s">
        <v>36</v>
      </c>
      <c r="E108" s="5" t="s">
        <v>87</v>
      </c>
      <c r="F108" s="6">
        <v>2506.2800000000002</v>
      </c>
      <c r="H108" s="6">
        <v>1000</v>
      </c>
      <c r="I108" s="6">
        <v>54.3</v>
      </c>
      <c r="J108" s="6">
        <v>300</v>
      </c>
      <c r="K108" s="6">
        <v>33.5</v>
      </c>
      <c r="M108" s="6">
        <v>900</v>
      </c>
      <c r="P108" s="6">
        <f>65.05+27.79</f>
        <v>92.84</v>
      </c>
      <c r="R108" s="6">
        <f>5.04+60.3+60.3</f>
        <v>125.64</v>
      </c>
      <c r="T108" s="6">
        <f t="shared" si="3"/>
        <v>2506.2800000000002</v>
      </c>
    </row>
    <row r="109" spans="1:20" x14ac:dyDescent="0.25">
      <c r="A109" s="3" t="s">
        <v>42</v>
      </c>
      <c r="B109" s="2">
        <v>45523</v>
      </c>
      <c r="C109">
        <v>2447</v>
      </c>
      <c r="D109" t="s">
        <v>36</v>
      </c>
      <c r="E109" s="5" t="s">
        <v>87</v>
      </c>
      <c r="F109" s="6">
        <v>2775.71</v>
      </c>
      <c r="H109" s="6">
        <v>1000</v>
      </c>
      <c r="I109" s="6">
        <v>54.99</v>
      </c>
      <c r="J109" s="6">
        <v>300</v>
      </c>
      <c r="K109" s="6">
        <v>10.72</v>
      </c>
      <c r="M109" s="6">
        <v>1200</v>
      </c>
      <c r="P109" s="6">
        <f>128+30+52</f>
        <v>210</v>
      </c>
      <c r="T109" s="6">
        <f t="shared" si="3"/>
        <v>2775.71</v>
      </c>
    </row>
    <row r="110" spans="1:20" x14ac:dyDescent="0.25">
      <c r="A110" s="1" t="s">
        <v>41</v>
      </c>
      <c r="B110" s="2">
        <v>45523</v>
      </c>
      <c r="C110">
        <v>2261</v>
      </c>
      <c r="D110" t="s">
        <v>36</v>
      </c>
      <c r="E110" s="5" t="s">
        <v>87</v>
      </c>
      <c r="F110" s="6">
        <v>2679.85</v>
      </c>
      <c r="H110" s="6">
        <v>1000</v>
      </c>
      <c r="I110" s="6">
        <v>60</v>
      </c>
      <c r="J110" s="6">
        <v>300</v>
      </c>
      <c r="K110" s="6">
        <f>54.94+48.24+54.27</f>
        <v>157.45000000000002</v>
      </c>
      <c r="M110" s="6">
        <v>900</v>
      </c>
      <c r="P110" s="6">
        <f>30.87+112.27</f>
        <v>143.13999999999999</v>
      </c>
      <c r="R110" s="6">
        <f>59.63+59.63</f>
        <v>119.26</v>
      </c>
      <c r="T110" s="6">
        <f t="shared" si="3"/>
        <v>2679.85</v>
      </c>
    </row>
    <row r="111" spans="1:20" x14ac:dyDescent="0.25">
      <c r="A111" s="1" t="s">
        <v>39</v>
      </c>
      <c r="B111" s="2">
        <v>45523</v>
      </c>
      <c r="C111">
        <v>2272</v>
      </c>
      <c r="D111" t="s">
        <v>36</v>
      </c>
      <c r="E111" s="5" t="s">
        <v>87</v>
      </c>
      <c r="F111" s="6">
        <v>4585.92</v>
      </c>
      <c r="H111" s="6">
        <v>1000</v>
      </c>
      <c r="J111" s="6">
        <v>300</v>
      </c>
      <c r="K111" s="6">
        <v>46.9</v>
      </c>
      <c r="M111" s="6">
        <v>2100</v>
      </c>
      <c r="P111" s="6">
        <v>197</v>
      </c>
      <c r="R111" s="6">
        <f>988.92-46.9</f>
        <v>942.02</v>
      </c>
      <c r="T111" s="6">
        <f t="shared" si="3"/>
        <v>4585.92</v>
      </c>
    </row>
    <row r="112" spans="1:20" x14ac:dyDescent="0.25">
      <c r="A112" s="3" t="s">
        <v>32</v>
      </c>
      <c r="B112" s="2">
        <v>45526</v>
      </c>
      <c r="C112">
        <v>2273</v>
      </c>
      <c r="D112" t="s">
        <v>88</v>
      </c>
      <c r="E112" s="5" t="s">
        <v>87</v>
      </c>
      <c r="F112" s="6">
        <v>991.92</v>
      </c>
      <c r="O112" s="6">
        <v>991.92</v>
      </c>
      <c r="T112" s="6">
        <f t="shared" si="3"/>
        <v>991.92</v>
      </c>
    </row>
    <row r="113" spans="1:20" x14ac:dyDescent="0.25">
      <c r="A113" s="3" t="s">
        <v>32</v>
      </c>
      <c r="B113" s="2">
        <v>45526</v>
      </c>
      <c r="C113">
        <v>2273</v>
      </c>
      <c r="D113" t="s">
        <v>89</v>
      </c>
      <c r="E113" s="5" t="s">
        <v>87</v>
      </c>
      <c r="F113" s="6">
        <v>2545.9699999999998</v>
      </c>
      <c r="O113" s="6">
        <v>2545.9699999999998</v>
      </c>
      <c r="T113" s="6">
        <f t="shared" si="3"/>
        <v>2545.9699999999998</v>
      </c>
    </row>
    <row r="114" spans="1:20" x14ac:dyDescent="0.25">
      <c r="A114" s="3" t="s">
        <v>32</v>
      </c>
      <c r="B114" s="2">
        <v>45526</v>
      </c>
      <c r="C114">
        <v>2273</v>
      </c>
      <c r="D114" t="s">
        <v>54</v>
      </c>
      <c r="E114" s="5" t="s">
        <v>87</v>
      </c>
      <c r="F114" s="6">
        <v>356.63</v>
      </c>
      <c r="P114" s="6">
        <v>356.63</v>
      </c>
      <c r="T114" s="6">
        <f t="shared" si="3"/>
        <v>356.63</v>
      </c>
    </row>
    <row r="115" spans="1:20" x14ac:dyDescent="0.25">
      <c r="B115" s="2">
        <v>45535</v>
      </c>
      <c r="D115" t="s">
        <v>44</v>
      </c>
      <c r="F115" s="6">
        <v>2096.17</v>
      </c>
      <c r="Q115" s="6">
        <v>2096.17</v>
      </c>
      <c r="T115" s="6">
        <f t="shared" si="3"/>
        <v>2096.17</v>
      </c>
    </row>
    <row r="116" spans="1:20" x14ac:dyDescent="0.25">
      <c r="A116" t="s">
        <v>25</v>
      </c>
      <c r="B116" s="2">
        <v>45547</v>
      </c>
      <c r="C116">
        <v>2657</v>
      </c>
      <c r="D116" t="s">
        <v>26</v>
      </c>
      <c r="E116" s="1" t="s">
        <v>90</v>
      </c>
      <c r="F116" s="6">
        <v>77</v>
      </c>
      <c r="I116" s="6">
        <v>77</v>
      </c>
      <c r="T116" s="6">
        <f t="shared" si="3"/>
        <v>77</v>
      </c>
    </row>
    <row r="117" spans="1:20" x14ac:dyDescent="0.25">
      <c r="A117" s="1" t="s">
        <v>41</v>
      </c>
      <c r="B117" s="2">
        <v>45551</v>
      </c>
      <c r="C117">
        <v>2290</v>
      </c>
      <c r="D117" t="s">
        <v>36</v>
      </c>
      <c r="E117" s="5" t="s">
        <v>91</v>
      </c>
      <c r="F117" s="6">
        <v>1234.94</v>
      </c>
      <c r="H117" s="6">
        <v>1000</v>
      </c>
      <c r="I117" s="6">
        <v>60</v>
      </c>
      <c r="J117" s="6">
        <v>300</v>
      </c>
      <c r="K117" s="6">
        <v>54.94</v>
      </c>
      <c r="M117" s="6">
        <v>-300</v>
      </c>
      <c r="R117" s="6">
        <v>120</v>
      </c>
      <c r="T117" s="6">
        <f t="shared" si="3"/>
        <v>1234.94</v>
      </c>
    </row>
    <row r="118" spans="1:20" x14ac:dyDescent="0.25">
      <c r="A118" s="3" t="s">
        <v>37</v>
      </c>
      <c r="B118" s="2">
        <v>45551</v>
      </c>
      <c r="C118">
        <v>2291</v>
      </c>
      <c r="D118" t="s">
        <v>36</v>
      </c>
      <c r="E118" s="5" t="s">
        <v>91</v>
      </c>
      <c r="F118" s="6">
        <v>1812.3</v>
      </c>
      <c r="H118" s="6">
        <v>1350</v>
      </c>
      <c r="I118" s="6">
        <v>61.8</v>
      </c>
      <c r="J118" s="6">
        <v>300</v>
      </c>
      <c r="K118" s="6">
        <v>100.5</v>
      </c>
      <c r="T118" s="6">
        <f t="shared" si="3"/>
        <v>1812.3</v>
      </c>
    </row>
    <row r="119" spans="1:20" x14ac:dyDescent="0.25">
      <c r="A119" s="1" t="s">
        <v>40</v>
      </c>
      <c r="B119" s="2">
        <v>45551</v>
      </c>
      <c r="C119">
        <v>2293</v>
      </c>
      <c r="D119" t="s">
        <v>36</v>
      </c>
      <c r="E119" s="5" t="s">
        <v>91</v>
      </c>
      <c r="F119" s="6">
        <v>1688.44</v>
      </c>
      <c r="H119" s="6">
        <v>1000</v>
      </c>
      <c r="J119" s="6">
        <v>300</v>
      </c>
      <c r="K119" s="6">
        <v>88.44</v>
      </c>
      <c r="L119" s="6">
        <v>300</v>
      </c>
      <c r="T119" s="6">
        <f t="shared" si="3"/>
        <v>1688.44</v>
      </c>
    </row>
    <row r="120" spans="1:20" x14ac:dyDescent="0.25">
      <c r="A120" s="3" t="s">
        <v>35</v>
      </c>
      <c r="B120" s="2">
        <v>45551</v>
      </c>
      <c r="C120">
        <v>2295</v>
      </c>
      <c r="D120" t="s">
        <v>36</v>
      </c>
      <c r="E120" s="5" t="s">
        <v>91</v>
      </c>
      <c r="F120" s="6">
        <v>1983.19</v>
      </c>
      <c r="H120" s="6">
        <v>1200</v>
      </c>
      <c r="I120" s="6">
        <v>75.989999999999995</v>
      </c>
      <c r="J120" s="6">
        <v>300</v>
      </c>
      <c r="K120" s="6">
        <f>53.6+53.6</f>
        <v>107.2</v>
      </c>
      <c r="L120" s="6">
        <v>300</v>
      </c>
      <c r="T120" s="6">
        <f t="shared" si="3"/>
        <v>1983.19</v>
      </c>
    </row>
    <row r="121" spans="1:20" x14ac:dyDescent="0.25">
      <c r="A121" s="1" t="s">
        <v>39</v>
      </c>
      <c r="B121" s="2">
        <v>45551</v>
      </c>
      <c r="C121">
        <v>2292</v>
      </c>
      <c r="D121" t="s">
        <v>36</v>
      </c>
      <c r="E121" s="5" t="s">
        <v>91</v>
      </c>
      <c r="F121" s="6">
        <v>1346.9</v>
      </c>
      <c r="H121" s="6">
        <v>1000</v>
      </c>
      <c r="J121" s="6">
        <v>300</v>
      </c>
      <c r="K121" s="6">
        <v>46.9</v>
      </c>
      <c r="T121" s="6">
        <f t="shared" si="3"/>
        <v>1346.9</v>
      </c>
    </row>
    <row r="122" spans="1:20" x14ac:dyDescent="0.25">
      <c r="A122" s="3" t="s">
        <v>42</v>
      </c>
      <c r="B122" s="2">
        <v>45551</v>
      </c>
      <c r="C122">
        <v>2625</v>
      </c>
      <c r="D122" t="s">
        <v>36</v>
      </c>
      <c r="E122" s="5" t="s">
        <v>91</v>
      </c>
      <c r="F122" s="6">
        <v>1676.43</v>
      </c>
      <c r="H122" s="6">
        <v>1000</v>
      </c>
      <c r="I122" s="6">
        <v>54.99</v>
      </c>
      <c r="J122" s="6">
        <v>300</v>
      </c>
      <c r="K122" s="6">
        <f>10.72+10.72</f>
        <v>21.44</v>
      </c>
      <c r="L122" s="6">
        <v>300</v>
      </c>
      <c r="T122" s="6">
        <f t="shared" si="3"/>
        <v>1676.43</v>
      </c>
    </row>
    <row r="123" spans="1:20" x14ac:dyDescent="0.25">
      <c r="A123" s="3" t="s">
        <v>43</v>
      </c>
      <c r="B123" s="2">
        <v>45551</v>
      </c>
      <c r="C123">
        <v>2629</v>
      </c>
      <c r="D123" t="s">
        <v>36</v>
      </c>
      <c r="E123" s="5" t="s">
        <v>91</v>
      </c>
      <c r="F123" s="6">
        <v>1721.3</v>
      </c>
      <c r="H123" s="6">
        <v>1000</v>
      </c>
      <c r="I123" s="6">
        <v>54.3</v>
      </c>
      <c r="J123" s="6">
        <v>300</v>
      </c>
      <c r="K123" s="6">
        <v>67</v>
      </c>
      <c r="L123" s="6">
        <v>300</v>
      </c>
      <c r="T123" s="6">
        <f t="shared" si="3"/>
        <v>1721.3</v>
      </c>
    </row>
    <row r="124" spans="1:20" x14ac:dyDescent="0.25">
      <c r="A124" s="3" t="s">
        <v>47</v>
      </c>
      <c r="B124" s="2">
        <v>45551</v>
      </c>
      <c r="C124">
        <v>2304</v>
      </c>
      <c r="D124" t="s">
        <v>36</v>
      </c>
      <c r="E124" s="5" t="s">
        <v>91</v>
      </c>
      <c r="F124" s="6">
        <v>1355.46</v>
      </c>
      <c r="H124" s="6">
        <v>1000</v>
      </c>
      <c r="I124" s="6">
        <v>55.46</v>
      </c>
      <c r="J124" s="6">
        <v>300</v>
      </c>
      <c r="T124" s="6">
        <f t="shared" si="3"/>
        <v>1355.46</v>
      </c>
    </row>
    <row r="125" spans="1:20" x14ac:dyDescent="0.25">
      <c r="A125" s="3" t="s">
        <v>92</v>
      </c>
      <c r="B125" s="2">
        <v>45553</v>
      </c>
      <c r="C125">
        <v>2309</v>
      </c>
      <c r="D125" t="s">
        <v>93</v>
      </c>
      <c r="E125" t="s">
        <v>94</v>
      </c>
      <c r="F125" s="6">
        <v>5.3</v>
      </c>
      <c r="P125" s="6">
        <v>5.3</v>
      </c>
      <c r="T125" s="6">
        <f t="shared" si="3"/>
        <v>5.3</v>
      </c>
    </row>
    <row r="126" spans="1:20" x14ac:dyDescent="0.25">
      <c r="A126" s="3" t="s">
        <v>32</v>
      </c>
      <c r="B126" s="2">
        <v>45557</v>
      </c>
      <c r="C126">
        <v>2308</v>
      </c>
      <c r="D126" t="s">
        <v>95</v>
      </c>
      <c r="E126" s="5" t="s">
        <v>91</v>
      </c>
      <c r="F126" s="6">
        <v>881</v>
      </c>
      <c r="N126" s="6">
        <v>881</v>
      </c>
      <c r="T126" s="6">
        <f t="shared" si="3"/>
        <v>881</v>
      </c>
    </row>
    <row r="127" spans="1:20" x14ac:dyDescent="0.25">
      <c r="A127" s="3" t="s">
        <v>32</v>
      </c>
      <c r="B127" s="2">
        <v>45557</v>
      </c>
      <c r="C127">
        <v>2308</v>
      </c>
      <c r="D127" t="s">
        <v>54</v>
      </c>
      <c r="E127" s="5" t="s">
        <v>91</v>
      </c>
      <c r="F127" s="6">
        <v>353.91</v>
      </c>
      <c r="P127" s="6">
        <v>353.91</v>
      </c>
      <c r="T127" s="6">
        <f t="shared" si="3"/>
        <v>353.91</v>
      </c>
    </row>
    <row r="128" spans="1:20" x14ac:dyDescent="0.25">
      <c r="B128" s="2">
        <v>45565</v>
      </c>
      <c r="D128" t="s">
        <v>44</v>
      </c>
      <c r="F128" s="6">
        <v>2096.16</v>
      </c>
      <c r="Q128" s="6">
        <v>2096.16</v>
      </c>
      <c r="T128" s="6">
        <f t="shared" si="3"/>
        <v>2096.16</v>
      </c>
    </row>
    <row r="129" spans="1:20" x14ac:dyDescent="0.25">
      <c r="A129" t="s">
        <v>25</v>
      </c>
      <c r="B129" s="2">
        <v>45577</v>
      </c>
      <c r="C129">
        <v>2868</v>
      </c>
      <c r="D129" t="s">
        <v>26</v>
      </c>
      <c r="E129" s="1" t="s">
        <v>96</v>
      </c>
      <c r="F129" s="6">
        <v>77</v>
      </c>
      <c r="I129" s="6">
        <v>77</v>
      </c>
      <c r="T129" s="6">
        <f t="shared" si="3"/>
        <v>77</v>
      </c>
    </row>
    <row r="130" spans="1:20" x14ac:dyDescent="0.25">
      <c r="A130" s="3" t="s">
        <v>32</v>
      </c>
      <c r="B130" s="2">
        <v>45587</v>
      </c>
      <c r="C130">
        <v>2337</v>
      </c>
      <c r="D130" t="s">
        <v>97</v>
      </c>
      <c r="E130" s="5" t="s">
        <v>98</v>
      </c>
      <c r="F130" s="6">
        <v>1046.55</v>
      </c>
      <c r="O130" s="6">
        <v>1046.55</v>
      </c>
      <c r="T130" s="6">
        <f t="shared" si="3"/>
        <v>1046.55</v>
      </c>
    </row>
    <row r="131" spans="1:20" x14ac:dyDescent="0.25">
      <c r="A131" s="3" t="s">
        <v>42</v>
      </c>
      <c r="B131" s="2">
        <v>45594</v>
      </c>
      <c r="C131">
        <v>2893</v>
      </c>
      <c r="D131" t="s">
        <v>36</v>
      </c>
      <c r="E131" s="5" t="s">
        <v>98</v>
      </c>
      <c r="F131" s="6">
        <v>1385.71</v>
      </c>
      <c r="H131" s="6">
        <v>1000</v>
      </c>
      <c r="I131" s="6">
        <v>74.989999999999995</v>
      </c>
      <c r="J131" s="6">
        <v>300</v>
      </c>
      <c r="K131" s="6">
        <v>10.72</v>
      </c>
      <c r="T131" s="6">
        <f t="shared" si="3"/>
        <v>1385.71</v>
      </c>
    </row>
    <row r="132" spans="1:20" x14ac:dyDescent="0.25">
      <c r="A132" s="3" t="s">
        <v>43</v>
      </c>
      <c r="B132" s="2">
        <v>45594</v>
      </c>
      <c r="C132">
        <v>2902</v>
      </c>
      <c r="D132" t="s">
        <v>36</v>
      </c>
      <c r="E132" s="5" t="s">
        <v>98</v>
      </c>
      <c r="F132" s="6">
        <v>1387.8</v>
      </c>
      <c r="H132" s="6">
        <v>1000</v>
      </c>
      <c r="I132" s="6">
        <v>54.3</v>
      </c>
      <c r="J132" s="6">
        <v>300</v>
      </c>
      <c r="K132" s="6">
        <v>33.5</v>
      </c>
      <c r="T132" s="6">
        <f t="shared" ref="T132:T163" si="4">SUM(H132:S132)</f>
        <v>1387.8</v>
      </c>
    </row>
    <row r="133" spans="1:20" x14ac:dyDescent="0.25">
      <c r="A133" s="1" t="s">
        <v>39</v>
      </c>
      <c r="B133" s="2">
        <v>45594</v>
      </c>
      <c r="C133">
        <v>2340</v>
      </c>
      <c r="D133" t="s">
        <v>36</v>
      </c>
      <c r="E133" s="5" t="s">
        <v>98</v>
      </c>
      <c r="F133" s="6">
        <v>1346.9</v>
      </c>
      <c r="H133" s="6">
        <v>1000</v>
      </c>
      <c r="J133" s="6">
        <v>300</v>
      </c>
      <c r="K133" s="6">
        <v>46.9</v>
      </c>
      <c r="T133" s="6">
        <f t="shared" si="4"/>
        <v>1346.9</v>
      </c>
    </row>
    <row r="134" spans="1:20" x14ac:dyDescent="0.25">
      <c r="A134" s="3" t="s">
        <v>37</v>
      </c>
      <c r="B134" s="2">
        <v>45594</v>
      </c>
      <c r="C134">
        <v>2339</v>
      </c>
      <c r="D134" t="s">
        <v>36</v>
      </c>
      <c r="E134" s="5" t="s">
        <v>98</v>
      </c>
      <c r="F134" s="6">
        <v>1812.3</v>
      </c>
      <c r="H134" s="6">
        <v>1350</v>
      </c>
      <c r="I134" s="6">
        <v>61.8</v>
      </c>
      <c r="J134" s="6">
        <v>300</v>
      </c>
      <c r="K134" s="6">
        <v>100.5</v>
      </c>
      <c r="T134" s="6">
        <f t="shared" si="4"/>
        <v>1812.3</v>
      </c>
    </row>
    <row r="135" spans="1:20" x14ac:dyDescent="0.25">
      <c r="A135" s="1" t="s">
        <v>40</v>
      </c>
      <c r="B135" s="2">
        <v>45594</v>
      </c>
      <c r="C135">
        <v>2341</v>
      </c>
      <c r="D135" t="s">
        <v>36</v>
      </c>
      <c r="E135" s="5" t="s">
        <v>98</v>
      </c>
      <c r="F135" s="6">
        <v>3976.05</v>
      </c>
      <c r="H135" s="6">
        <v>1000</v>
      </c>
      <c r="J135" s="6">
        <v>300</v>
      </c>
      <c r="K135" s="6">
        <v>44.22</v>
      </c>
      <c r="M135" s="6">
        <v>1500</v>
      </c>
      <c r="P135" s="6">
        <v>370</v>
      </c>
      <c r="R135" s="6">
        <f>25.5+377.21+359.12</f>
        <v>761.82999999999993</v>
      </c>
      <c r="T135" s="6">
        <f t="shared" si="4"/>
        <v>3976.05</v>
      </c>
    </row>
    <row r="136" spans="1:20" x14ac:dyDescent="0.25">
      <c r="A136" s="3" t="s">
        <v>35</v>
      </c>
      <c r="B136" s="2">
        <v>45594</v>
      </c>
      <c r="C136">
        <v>2343</v>
      </c>
      <c r="D136" t="s">
        <v>36</v>
      </c>
      <c r="E136" s="5" t="s">
        <v>98</v>
      </c>
      <c r="F136" s="6">
        <v>3436.37</v>
      </c>
      <c r="H136" s="6">
        <v>1200</v>
      </c>
      <c r="I136" s="6">
        <v>75.989999999999995</v>
      </c>
      <c r="J136" s="6">
        <v>300</v>
      </c>
      <c r="K136" s="6">
        <v>53.6</v>
      </c>
      <c r="M136" s="6">
        <v>900</v>
      </c>
      <c r="P136" s="6">
        <v>222</v>
      </c>
      <c r="R136" s="6">
        <f>329.64+329.64+25.5</f>
        <v>684.78</v>
      </c>
      <c r="T136" s="6">
        <f t="shared" si="4"/>
        <v>3436.37</v>
      </c>
    </row>
    <row r="137" spans="1:20" x14ac:dyDescent="0.25">
      <c r="A137" s="3" t="s">
        <v>47</v>
      </c>
      <c r="B137" s="2">
        <v>45594</v>
      </c>
      <c r="C137">
        <v>2344</v>
      </c>
      <c r="D137" t="s">
        <v>36</v>
      </c>
      <c r="E137" s="5" t="s">
        <v>98</v>
      </c>
      <c r="F137" s="6">
        <v>1355.46</v>
      </c>
      <c r="H137" s="6">
        <v>1000</v>
      </c>
      <c r="I137" s="6">
        <v>55.46</v>
      </c>
      <c r="J137" s="6">
        <v>300</v>
      </c>
      <c r="T137" s="6">
        <f t="shared" si="4"/>
        <v>1355.46</v>
      </c>
    </row>
    <row r="138" spans="1:20" x14ac:dyDescent="0.25">
      <c r="A138" s="1" t="s">
        <v>41</v>
      </c>
      <c r="B138" s="2">
        <v>45594</v>
      </c>
      <c r="C138">
        <v>2363</v>
      </c>
      <c r="D138" t="s">
        <v>36</v>
      </c>
      <c r="E138" s="5" t="s">
        <v>98</v>
      </c>
      <c r="F138" s="6">
        <v>1060</v>
      </c>
      <c r="H138" s="6">
        <v>1000</v>
      </c>
      <c r="I138" s="6">
        <v>60</v>
      </c>
      <c r="T138" s="6">
        <f t="shared" si="4"/>
        <v>1060</v>
      </c>
    </row>
    <row r="139" spans="1:20" x14ac:dyDescent="0.25">
      <c r="B139" s="2">
        <v>45596</v>
      </c>
      <c r="D139" t="s">
        <v>44</v>
      </c>
      <c r="F139" s="6">
        <v>2096.16</v>
      </c>
      <c r="Q139" s="6">
        <v>2096.16</v>
      </c>
      <c r="T139" s="6">
        <f t="shared" si="4"/>
        <v>2096.16</v>
      </c>
    </row>
    <row r="140" spans="1:20" x14ac:dyDescent="0.25">
      <c r="B140" s="2">
        <v>45597</v>
      </c>
      <c r="D140" t="s">
        <v>99</v>
      </c>
      <c r="F140" s="6">
        <v>40</v>
      </c>
      <c r="P140" s="6">
        <v>40</v>
      </c>
      <c r="T140" s="6">
        <f t="shared" si="4"/>
        <v>40</v>
      </c>
    </row>
    <row r="141" spans="1:20" x14ac:dyDescent="0.25">
      <c r="A141" t="s">
        <v>25</v>
      </c>
      <c r="B141" s="2">
        <v>45617</v>
      </c>
      <c r="C141">
        <v>3061</v>
      </c>
      <c r="D141" t="s">
        <v>26</v>
      </c>
      <c r="E141" s="1" t="s">
        <v>100</v>
      </c>
      <c r="F141" s="6">
        <v>77</v>
      </c>
      <c r="I141" s="6">
        <v>77</v>
      </c>
      <c r="T141" s="6">
        <f t="shared" si="4"/>
        <v>77</v>
      </c>
    </row>
    <row r="142" spans="1:20" x14ac:dyDescent="0.25">
      <c r="A142" s="3" t="s">
        <v>42</v>
      </c>
      <c r="B142" s="2">
        <v>45614</v>
      </c>
      <c r="C142">
        <v>3038</v>
      </c>
      <c r="D142" t="s">
        <v>36</v>
      </c>
      <c r="E142" s="5" t="s">
        <v>101</v>
      </c>
      <c r="F142" s="6">
        <v>1385.71</v>
      </c>
      <c r="H142" s="6">
        <v>1000</v>
      </c>
      <c r="I142" s="6">
        <v>74.989999999999995</v>
      </c>
      <c r="J142" s="6">
        <v>300</v>
      </c>
      <c r="K142" s="6">
        <v>10.72</v>
      </c>
      <c r="T142" s="6">
        <f t="shared" si="4"/>
        <v>1385.71</v>
      </c>
    </row>
    <row r="143" spans="1:20" x14ac:dyDescent="0.25">
      <c r="A143" s="3" t="s">
        <v>47</v>
      </c>
      <c r="B143" s="2">
        <v>45614</v>
      </c>
      <c r="C143">
        <v>2368</v>
      </c>
      <c r="D143" t="s">
        <v>36</v>
      </c>
      <c r="E143" s="5" t="s">
        <v>101</v>
      </c>
      <c r="F143" s="6">
        <v>1402.36</v>
      </c>
      <c r="H143" s="6">
        <v>1000</v>
      </c>
      <c r="I143" s="6">
        <v>55.46</v>
      </c>
      <c r="J143" s="6">
        <v>300</v>
      </c>
      <c r="K143" s="6">
        <v>46.9</v>
      </c>
      <c r="T143" s="6">
        <f t="shared" si="4"/>
        <v>1402.3600000000001</v>
      </c>
    </row>
    <row r="144" spans="1:20" x14ac:dyDescent="0.25">
      <c r="A144" s="1" t="s">
        <v>40</v>
      </c>
      <c r="B144" s="2">
        <v>45614</v>
      </c>
      <c r="C144">
        <v>2366</v>
      </c>
      <c r="D144" t="s">
        <v>36</v>
      </c>
      <c r="E144" s="5" t="s">
        <v>101</v>
      </c>
      <c r="F144" s="6">
        <v>1656.28</v>
      </c>
      <c r="H144" s="6">
        <v>1000</v>
      </c>
      <c r="J144" s="6">
        <v>300</v>
      </c>
      <c r="K144" s="6">
        <v>44.22</v>
      </c>
      <c r="M144" s="6">
        <v>300</v>
      </c>
      <c r="R144" s="6">
        <v>12.06</v>
      </c>
      <c r="T144" s="6">
        <f t="shared" si="4"/>
        <v>1656.28</v>
      </c>
    </row>
    <row r="145" spans="1:20" x14ac:dyDescent="0.25">
      <c r="A145" s="3" t="s">
        <v>35</v>
      </c>
      <c r="B145" s="2">
        <v>45614</v>
      </c>
      <c r="C145">
        <v>2367</v>
      </c>
      <c r="D145" t="s">
        <v>36</v>
      </c>
      <c r="E145" s="5" t="s">
        <v>101</v>
      </c>
      <c r="F145" s="6">
        <v>1629.59</v>
      </c>
      <c r="H145" s="6">
        <v>1200</v>
      </c>
      <c r="I145" s="6">
        <v>75.989999999999995</v>
      </c>
      <c r="J145" s="6">
        <v>300</v>
      </c>
      <c r="K145" s="6">
        <v>53.6</v>
      </c>
      <c r="T145" s="6">
        <f t="shared" si="4"/>
        <v>1629.59</v>
      </c>
    </row>
    <row r="146" spans="1:20" x14ac:dyDescent="0.25">
      <c r="A146" s="1" t="s">
        <v>41</v>
      </c>
      <c r="B146" s="2">
        <v>45614</v>
      </c>
      <c r="C146">
        <v>2363</v>
      </c>
      <c r="D146" t="s">
        <v>36</v>
      </c>
      <c r="E146" s="5" t="s">
        <v>101</v>
      </c>
      <c r="F146" s="6">
        <v>1414.94</v>
      </c>
      <c r="H146" s="6">
        <v>1000</v>
      </c>
      <c r="I146" s="6">
        <v>60</v>
      </c>
      <c r="J146" s="6">
        <v>300</v>
      </c>
      <c r="K146" s="6">
        <v>54.94</v>
      </c>
      <c r="T146" s="6">
        <f t="shared" si="4"/>
        <v>1414.94</v>
      </c>
    </row>
    <row r="147" spans="1:20" x14ac:dyDescent="0.25">
      <c r="A147" s="3" t="s">
        <v>37</v>
      </c>
      <c r="B147" s="2">
        <v>45614</v>
      </c>
      <c r="C147">
        <v>2364</v>
      </c>
      <c r="D147" t="s">
        <v>36</v>
      </c>
      <c r="E147" s="5" t="s">
        <v>101</v>
      </c>
      <c r="F147" s="6">
        <v>1812.3</v>
      </c>
      <c r="H147" s="6">
        <v>1350</v>
      </c>
      <c r="I147" s="6">
        <v>61.8</v>
      </c>
      <c r="J147" s="6">
        <v>300</v>
      </c>
      <c r="K147" s="6">
        <v>100.5</v>
      </c>
      <c r="T147" s="6">
        <f t="shared" si="4"/>
        <v>1812.3</v>
      </c>
    </row>
    <row r="148" spans="1:20" x14ac:dyDescent="0.25">
      <c r="A148" s="1" t="s">
        <v>39</v>
      </c>
      <c r="B148" s="2">
        <v>45614</v>
      </c>
      <c r="C148">
        <v>2365</v>
      </c>
      <c r="D148" t="s">
        <v>36</v>
      </c>
      <c r="E148" s="5" t="s">
        <v>101</v>
      </c>
      <c r="F148" s="6">
        <v>1662.98</v>
      </c>
      <c r="H148" s="6">
        <v>1000</v>
      </c>
      <c r="J148" s="6">
        <v>300</v>
      </c>
      <c r="K148" s="6">
        <v>46.9</v>
      </c>
      <c r="M148" s="6">
        <v>300</v>
      </c>
      <c r="R148" s="6">
        <v>16.079999999999998</v>
      </c>
      <c r="T148" s="6">
        <f t="shared" si="4"/>
        <v>1662.98</v>
      </c>
    </row>
    <row r="149" spans="1:20" x14ac:dyDescent="0.25">
      <c r="A149" s="3" t="s">
        <v>43</v>
      </c>
      <c r="B149" s="2">
        <v>45614</v>
      </c>
      <c r="C149">
        <v>3040</v>
      </c>
      <c r="D149" t="s">
        <v>36</v>
      </c>
      <c r="E149" s="5" t="s">
        <v>101</v>
      </c>
      <c r="F149" s="6">
        <v>1387.8</v>
      </c>
      <c r="H149" s="6">
        <v>1000</v>
      </c>
      <c r="I149" s="6">
        <v>54.3</v>
      </c>
      <c r="J149" s="6">
        <v>300</v>
      </c>
      <c r="K149" s="6">
        <v>33.5</v>
      </c>
      <c r="T149" s="6">
        <f t="shared" si="4"/>
        <v>1387.8</v>
      </c>
    </row>
    <row r="150" spans="1:20" x14ac:dyDescent="0.25">
      <c r="A150" s="3" t="s">
        <v>32</v>
      </c>
      <c r="B150" s="2">
        <v>45618</v>
      </c>
      <c r="C150">
        <v>2377</v>
      </c>
      <c r="D150" t="s">
        <v>54</v>
      </c>
      <c r="E150" s="5" t="s">
        <v>101</v>
      </c>
      <c r="F150" s="6">
        <v>820.03</v>
      </c>
      <c r="P150" s="6">
        <v>820.03</v>
      </c>
      <c r="T150" s="6">
        <f t="shared" si="4"/>
        <v>820.03</v>
      </c>
    </row>
    <row r="151" spans="1:20" x14ac:dyDescent="0.25">
      <c r="A151" s="3" t="s">
        <v>32</v>
      </c>
      <c r="B151" s="2">
        <v>45619</v>
      </c>
      <c r="C151">
        <v>2378</v>
      </c>
      <c r="D151" t="s">
        <v>102</v>
      </c>
      <c r="E151" s="5" t="s">
        <v>101</v>
      </c>
      <c r="F151" s="6">
        <v>5838</v>
      </c>
      <c r="N151" s="6">
        <v>5838</v>
      </c>
      <c r="T151" s="6">
        <f t="shared" si="4"/>
        <v>5838</v>
      </c>
    </row>
    <row r="152" spans="1:20" x14ac:dyDescent="0.25">
      <c r="B152" s="2">
        <v>45626</v>
      </c>
      <c r="D152" t="s">
        <v>44</v>
      </c>
      <c r="F152" s="6">
        <v>2096.16</v>
      </c>
      <c r="Q152" s="6">
        <v>2096.16</v>
      </c>
      <c r="T152" s="6">
        <f t="shared" si="4"/>
        <v>2096.16</v>
      </c>
    </row>
    <row r="153" spans="1:20" x14ac:dyDescent="0.25">
      <c r="A153" s="3" t="s">
        <v>25</v>
      </c>
      <c r="B153" s="2">
        <v>45638</v>
      </c>
      <c r="C153">
        <v>3270</v>
      </c>
      <c r="D153" t="s">
        <v>26</v>
      </c>
      <c r="E153" s="1" t="s">
        <v>103</v>
      </c>
      <c r="F153" s="6">
        <v>77</v>
      </c>
      <c r="I153" s="6">
        <v>77</v>
      </c>
      <c r="T153" s="6">
        <f t="shared" si="4"/>
        <v>77</v>
      </c>
    </row>
    <row r="154" spans="1:20" x14ac:dyDescent="0.25">
      <c r="A154" s="3" t="s">
        <v>47</v>
      </c>
      <c r="B154" s="2">
        <v>45642</v>
      </c>
      <c r="C154">
        <v>2406</v>
      </c>
      <c r="D154" t="s">
        <v>36</v>
      </c>
      <c r="E154" s="5" t="s">
        <v>104</v>
      </c>
      <c r="F154" s="6">
        <v>1402.36</v>
      </c>
      <c r="H154" s="6">
        <v>1000</v>
      </c>
      <c r="I154" s="6">
        <v>55.46</v>
      </c>
      <c r="J154" s="6">
        <v>300</v>
      </c>
      <c r="K154" s="6">
        <v>46.9</v>
      </c>
      <c r="T154" s="6">
        <f t="shared" si="4"/>
        <v>1402.3600000000001</v>
      </c>
    </row>
    <row r="155" spans="1:20" x14ac:dyDescent="0.25">
      <c r="A155" s="3" t="s">
        <v>42</v>
      </c>
      <c r="B155" s="2">
        <v>45642</v>
      </c>
      <c r="C155">
        <v>3221</v>
      </c>
      <c r="D155" t="s">
        <v>36</v>
      </c>
      <c r="E155" s="5" t="s">
        <v>104</v>
      </c>
      <c r="F155" s="6">
        <v>1385.71</v>
      </c>
      <c r="H155" s="6">
        <v>1000</v>
      </c>
      <c r="I155" s="6">
        <v>74.989999999999995</v>
      </c>
      <c r="J155" s="6">
        <v>300</v>
      </c>
      <c r="K155" s="6">
        <v>10.72</v>
      </c>
      <c r="T155" s="6">
        <f t="shared" si="4"/>
        <v>1385.71</v>
      </c>
    </row>
    <row r="156" spans="1:20" x14ac:dyDescent="0.25">
      <c r="A156" s="1" t="s">
        <v>40</v>
      </c>
      <c r="B156" s="2">
        <v>45642</v>
      </c>
      <c r="C156">
        <v>2403</v>
      </c>
      <c r="D156" t="s">
        <v>36</v>
      </c>
      <c r="E156" s="5" t="s">
        <v>104</v>
      </c>
      <c r="F156" s="6">
        <v>1344.22</v>
      </c>
      <c r="H156" s="6">
        <v>1000</v>
      </c>
      <c r="J156" s="6">
        <v>300</v>
      </c>
      <c r="K156" s="6">
        <v>44.22</v>
      </c>
      <c r="T156" s="6">
        <f t="shared" si="4"/>
        <v>1344.22</v>
      </c>
    </row>
    <row r="157" spans="1:20" x14ac:dyDescent="0.25">
      <c r="A157" s="1" t="s">
        <v>39</v>
      </c>
      <c r="B157" s="2">
        <v>45642</v>
      </c>
      <c r="C157">
        <v>2402</v>
      </c>
      <c r="D157" t="s">
        <v>36</v>
      </c>
      <c r="E157" s="5" t="s">
        <v>104</v>
      </c>
      <c r="F157" s="6">
        <v>1346.9</v>
      </c>
      <c r="H157" s="6">
        <v>1000</v>
      </c>
      <c r="J157" s="6">
        <v>300</v>
      </c>
      <c r="K157" s="6">
        <v>46.9</v>
      </c>
      <c r="T157" s="6">
        <f t="shared" si="4"/>
        <v>1346.9</v>
      </c>
    </row>
    <row r="158" spans="1:20" x14ac:dyDescent="0.25">
      <c r="A158" s="3" t="s">
        <v>37</v>
      </c>
      <c r="B158" s="2">
        <v>45642</v>
      </c>
      <c r="C158">
        <v>2401</v>
      </c>
      <c r="D158" t="s">
        <v>36</v>
      </c>
      <c r="E158" s="5" t="s">
        <v>104</v>
      </c>
      <c r="F158" s="6">
        <v>1812.3</v>
      </c>
      <c r="H158" s="6">
        <v>1350</v>
      </c>
      <c r="I158" s="6">
        <v>61.8</v>
      </c>
      <c r="J158" s="6">
        <v>300</v>
      </c>
      <c r="K158" s="6">
        <v>100.5</v>
      </c>
      <c r="T158" s="6">
        <f t="shared" si="4"/>
        <v>1812.3</v>
      </c>
    </row>
    <row r="159" spans="1:20" x14ac:dyDescent="0.25">
      <c r="A159" s="3" t="s">
        <v>43</v>
      </c>
      <c r="B159" s="2">
        <v>45642</v>
      </c>
      <c r="C159">
        <v>3227</v>
      </c>
      <c r="D159" t="s">
        <v>36</v>
      </c>
      <c r="E159" s="5" t="s">
        <v>104</v>
      </c>
      <c r="F159" s="6">
        <v>1387.8</v>
      </c>
      <c r="H159" s="6">
        <v>1000</v>
      </c>
      <c r="I159" s="6">
        <v>54.3</v>
      </c>
      <c r="J159" s="6">
        <v>300</v>
      </c>
      <c r="K159" s="6">
        <v>33.5</v>
      </c>
      <c r="T159" s="6">
        <f t="shared" si="4"/>
        <v>1387.8</v>
      </c>
    </row>
    <row r="160" spans="1:20" x14ac:dyDescent="0.25">
      <c r="A160" s="3" t="s">
        <v>35</v>
      </c>
      <c r="B160" s="2">
        <v>45642</v>
      </c>
      <c r="C160">
        <v>2415</v>
      </c>
      <c r="D160" t="s">
        <v>36</v>
      </c>
      <c r="E160" s="5" t="s">
        <v>104</v>
      </c>
      <c r="F160" s="6">
        <v>1575.99</v>
      </c>
      <c r="H160" s="6">
        <v>1200</v>
      </c>
      <c r="I160" s="6">
        <v>75.989999999999995</v>
      </c>
      <c r="J160" s="6">
        <v>300</v>
      </c>
      <c r="T160" s="6">
        <f t="shared" si="4"/>
        <v>1575.99</v>
      </c>
    </row>
    <row r="161" spans="1:20" x14ac:dyDescent="0.25">
      <c r="A161" s="1" t="s">
        <v>41</v>
      </c>
      <c r="B161" s="2">
        <v>45645</v>
      </c>
      <c r="C161">
        <v>2400</v>
      </c>
      <c r="D161" t="s">
        <v>36</v>
      </c>
      <c r="E161" s="5" t="s">
        <v>104</v>
      </c>
      <c r="F161" s="6">
        <v>1414.94</v>
      </c>
      <c r="H161" s="6">
        <v>1000</v>
      </c>
      <c r="I161" s="6">
        <v>60</v>
      </c>
      <c r="J161" s="6">
        <v>300</v>
      </c>
      <c r="K161" s="6">
        <v>54.94</v>
      </c>
      <c r="T161" s="6">
        <f t="shared" si="4"/>
        <v>1414.94</v>
      </c>
    </row>
    <row r="162" spans="1:20" x14ac:dyDescent="0.25">
      <c r="A162" s="3" t="s">
        <v>28</v>
      </c>
      <c r="B162" s="2">
        <v>45653</v>
      </c>
      <c r="C162">
        <v>3299</v>
      </c>
      <c r="D162" t="s">
        <v>105</v>
      </c>
      <c r="E162" s="1" t="s">
        <v>106</v>
      </c>
      <c r="F162" s="6">
        <v>2110</v>
      </c>
      <c r="P162" s="6">
        <v>2110</v>
      </c>
      <c r="T162" s="6">
        <f t="shared" si="4"/>
        <v>2110</v>
      </c>
    </row>
    <row r="163" spans="1:20" x14ac:dyDescent="0.25">
      <c r="B163" s="2">
        <v>45657</v>
      </c>
      <c r="D163" t="s">
        <v>44</v>
      </c>
      <c r="F163" s="6">
        <v>2096.16</v>
      </c>
      <c r="Q163" s="6">
        <v>2096.16</v>
      </c>
      <c r="T163" s="6">
        <f t="shared" si="4"/>
        <v>2096.16</v>
      </c>
    </row>
    <row r="164" spans="1:20" x14ac:dyDescent="0.25">
      <c r="F164" s="6">
        <f>SUM(F4:F163)</f>
        <v>249448.92999999988</v>
      </c>
      <c r="G164">
        <f t="shared" ref="G164:T164" si="5">SUM(G4:G163)</f>
        <v>0</v>
      </c>
      <c r="H164" s="6">
        <f t="shared" si="5"/>
        <v>102600</v>
      </c>
      <c r="I164" s="6">
        <f t="shared" si="5"/>
        <v>5334.49</v>
      </c>
      <c r="J164" s="6">
        <f t="shared" si="5"/>
        <v>28500</v>
      </c>
      <c r="K164" s="6">
        <f t="shared" si="5"/>
        <v>5980.8099999999977</v>
      </c>
      <c r="L164" s="6">
        <f t="shared" si="5"/>
        <v>8400</v>
      </c>
      <c r="M164" s="6">
        <f t="shared" si="5"/>
        <v>22200</v>
      </c>
      <c r="N164" s="6">
        <f t="shared" si="5"/>
        <v>12991</v>
      </c>
      <c r="O164" s="6">
        <f t="shared" si="5"/>
        <v>11581.66</v>
      </c>
      <c r="P164" s="6">
        <f t="shared" si="5"/>
        <v>15353.429999999998</v>
      </c>
      <c r="Q164" s="6">
        <f t="shared" si="5"/>
        <v>25203.56</v>
      </c>
      <c r="R164" s="6">
        <f t="shared" si="5"/>
        <v>7158.8000000000011</v>
      </c>
      <c r="S164" s="6">
        <f t="shared" si="5"/>
        <v>4145.18</v>
      </c>
      <c r="T164" s="6">
        <f t="shared" si="5"/>
        <v>249448.92999999988</v>
      </c>
    </row>
  </sheetData>
  <autoFilter ref="A3:T164" xr:uid="{EB3B4850-3942-4F92-9925-918D14056DD9}"/>
  <mergeCells count="1">
    <mergeCell ref="H1:T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Logan</dc:creator>
  <cp:lastModifiedBy>Lauren Logan</cp:lastModifiedBy>
  <dcterms:created xsi:type="dcterms:W3CDTF">2025-03-19T15:43:54Z</dcterms:created>
  <dcterms:modified xsi:type="dcterms:W3CDTF">2025-04-01T17:27:05Z</dcterms:modified>
</cp:coreProperties>
</file>