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water.sharepoint.com/sites/sers/KY/Infrastructure Mechanisms/Case No. 2025-000XX – QIP 5 Balancing Adjustment - Petition/"/>
    </mc:Choice>
  </mc:AlternateContent>
  <xr:revisionPtr revIDLastSave="134" documentId="13_ncr:1_{3001EC58-EBBB-4D52-9442-9DA465267E8F}" xr6:coauthVersionLast="47" xr6:coauthVersionMax="47" xr10:uidLastSave="{DD684B71-14F7-4C7C-A95D-B3675A08629F}"/>
  <bookViews>
    <workbookView xWindow="-120" yWindow="-120" windowWidth="29040" windowHeight="15720" activeTab="4" xr2:uid="{A10ACA64-B806-4179-8468-6E21101E64A6}"/>
  </bookViews>
  <sheets>
    <sheet name="QIP 5 Balancing Adjustment" sheetId="4" r:id="rId1"/>
    <sheet name="Summary Adjustment" sheetId="8" r:id="rId2"/>
    <sheet name="QIP 6+" sheetId="5" r:id="rId3"/>
    <sheet name="QIP 1-5" sheetId="6" r:id="rId4"/>
    <sheet name="QIP 4 Balancing Adjustment" sheetId="7" r:id="rId5"/>
  </sheets>
  <definedNames>
    <definedName name="\A">#REF!</definedName>
    <definedName name="\N">#REF!</definedName>
    <definedName name="\P">#REF!</definedName>
    <definedName name="\Q">#REF!</definedName>
    <definedName name="\S">#REF!</definedName>
    <definedName name="\W">#REF!</definedName>
    <definedName name="_______ad75" localSheetId="1" hidden="1">{"TOT_QTR_TO_PREV",#N/A,FALSE,"Site Sum"}</definedName>
    <definedName name="_______ad75" hidden="1">{"TOT_QTR_TO_PREV",#N/A,FALSE,"Site Sum"}</definedName>
    <definedName name="_______as65" localSheetId="1" hidden="1">{"TOT_QTR_TO_PREV",#N/A,FALSE,"Site Sum"}</definedName>
    <definedName name="_______as65" hidden="1">{"TOT_QTR_TO_PREV",#N/A,FALSE,"Site Sum"}</definedName>
    <definedName name="_____ad75" localSheetId="1" hidden="1">{"TOT_QTR_TO_PREV",#N/A,FALSE,"Site Sum"}</definedName>
    <definedName name="_____ad75" hidden="1">{"TOT_QTR_TO_PREV",#N/A,FALSE,"Site Sum"}</definedName>
    <definedName name="_____as65" localSheetId="1" hidden="1">{"TOT_QTR_TO_PREV",#N/A,FALSE,"Site Sum"}</definedName>
    <definedName name="_____as65" hidden="1">{"TOT_QTR_TO_PREV",#N/A,FALSE,"Site Sum"}</definedName>
    <definedName name="____ad75" localSheetId="1" hidden="1">{"TOT_QTR_TO_PREV",#N/A,FALSE,"Site Sum"}</definedName>
    <definedName name="____ad75" hidden="1">{"TOT_QTR_TO_PREV",#N/A,FALSE,"Site Sum"}</definedName>
    <definedName name="____as65" localSheetId="1" hidden="1">{"TOT_QTR_TO_PREV",#N/A,FALSE,"Site Sum"}</definedName>
    <definedName name="____as65" hidden="1">{"TOT_QTR_TO_PREV",#N/A,FALSE,"Site Sum"}</definedName>
    <definedName name="___ad75" localSheetId="1" hidden="1">{"TOT_QTR_TO_PREV",#N/A,FALSE,"Site Sum"}</definedName>
    <definedName name="___ad75" hidden="1">{"TOT_QTR_TO_PREV",#N/A,FALSE,"Site Sum"}</definedName>
    <definedName name="___as65" localSheetId="1" hidden="1">{"TOT_QTR_TO_PREV",#N/A,FALSE,"Site Sum"}</definedName>
    <definedName name="___as65" hidden="1">{"TOT_QTR_TO_PREV",#N/A,FALSE,"Site Sum"}</definedName>
    <definedName name="__ad75" localSheetId="1" hidden="1">{"TOT_QTR_TO_PREV",#N/A,FALSE,"Site Sum"}</definedName>
    <definedName name="__ad75" hidden="1">{"TOT_QTR_TO_PREV",#N/A,FALSE,"Site Sum"}</definedName>
    <definedName name="__as65" localSheetId="1" hidden="1">{"TOT_QTR_TO_PREV",#N/A,FALSE,"Site Sum"}</definedName>
    <definedName name="__as65" hidden="1">{"TOT_QTR_TO_PREV",#N/A,FALSE,"Site Sum"}</definedName>
    <definedName name="__xlfn.BAHTTEXT" hidden="1">#NAME?</definedName>
    <definedName name="_00_01">#REF!</definedName>
    <definedName name="_000">#REF!</definedName>
    <definedName name="_1_0pf1">#REF!</definedName>
    <definedName name="_1_13MO_M_S">#REF!</definedName>
    <definedName name="_1_1MO_YTD">#REF!</definedName>
    <definedName name="_106DATA">#REF!</definedName>
    <definedName name="_2_0BL">#REF!</definedName>
    <definedName name="_2_6MO_ACT">#REF!</definedName>
    <definedName name="_3_6MO_ACT_UPIS">#REF!</definedName>
    <definedName name="_329">#REF!</definedName>
    <definedName name="_3M">#REF!</definedName>
    <definedName name="_4_0i">#REF!</definedName>
    <definedName name="_ad75" localSheetId="1" hidden="1">{"TOT_QTR_TO_PREV",#N/A,FALSE,"Site Sum"}</definedName>
    <definedName name="_ad75" hidden="1">{"TOT_QTR_TO_PREV",#N/A,FALSE,"Site Sum"}</definedName>
    <definedName name="_as65" localSheetId="1" hidden="1">{"TOT_QTR_TO_PREV",#N/A,FALSE,"Site Sum"}</definedName>
    <definedName name="_as65" hidden="1">{"TOT_QTR_TO_PREV",#N/A,FALSE,"Site Sum"}</definedName>
    <definedName name="_AWW03">#REF!</definedName>
    <definedName name="_AWW04">#REF!</definedName>
    <definedName name="_AWW05">#REF!</definedName>
    <definedName name="_AWW0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Example" hidden="1">#REF!</definedName>
    <definedName name="_Fill" hidden="1">#REF!</definedName>
    <definedName name="_Look" hidden="1">#REF!</definedName>
    <definedName name="_M">#REF!</definedName>
    <definedName name="_MatMult_B" hidden="1">#REF!</definedName>
    <definedName name="_Order1" hidden="1">255</definedName>
    <definedName name="_PD10">#REF!</definedName>
    <definedName name="_PD11">#REF!</definedName>
    <definedName name="_PD7">#REF!</definedName>
    <definedName name="_PD8">#REF!</definedName>
    <definedName name="_PD9">#REF!</definedName>
    <definedName name="_Sch1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eries" hidden="1">#REF!</definedName>
    <definedName name="_Shading" hidden="1">#REF!</definedName>
    <definedName name="_Sort" hidden="1">#REF!</definedName>
    <definedName name="_Table1_In1" hidden="1">#REF!</definedName>
    <definedName name="_Table1_Out" hidden="1">#REF!</definedName>
    <definedName name="_Table2_Out" hidden="1">#REF!</definedName>
    <definedName name="A">#REF!</definedName>
    <definedName name="AAET">#REF!</definedName>
    <definedName name="AcctNumDec">#REF!</definedName>
    <definedName name="ACCUMRES">#REF!</definedName>
    <definedName name="Active_FINAL_with_Gender">#REF!</definedName>
    <definedName name="ACTUAL">#REF!</definedName>
    <definedName name="ActualCostCurrent">#REF!</definedName>
    <definedName name="ACTUALHEAD">#REF!</definedName>
    <definedName name="ALL">#REF!</definedName>
    <definedName name="ALL_DATA">#REF!</definedName>
    <definedName name="ALT">#REF!</definedName>
    <definedName name="American">#REF!</definedName>
    <definedName name="Apollo_TaxRate">#REF!</definedName>
    <definedName name="Application">#REF!</definedName>
    <definedName name="as" localSheetId="1" hidden="1">{"TOT_QTR_TO_PREV",#N/A,FALSE,"Site Sum"}</definedName>
    <definedName name="as" hidden="1">{"TOT_QTR_TO_PREV",#N/A,FALSE,"Site Sum"}</definedName>
    <definedName name="AS_400">#REF!</definedName>
    <definedName name="asddd" localSheetId="1" hidden="1">{"TOT_QTR_TO_PREV",#N/A,FALSE,"Site Sum"}</definedName>
    <definedName name="asddd" hidden="1">{"TOT_QTR_TO_PREV",#N/A,FALSE,"Site Sum"}</definedName>
    <definedName name="AsOf">#REF!</definedName>
    <definedName name="asof2">#REF!</definedName>
    <definedName name="asof3">#REF!</definedName>
    <definedName name="AsOfMonthText">#REF!</definedName>
    <definedName name="asofmonthtext2">#REF!</definedName>
    <definedName name="asofmonthtext3">#REF!</definedName>
    <definedName name="AssetCode">#REF!</definedName>
    <definedName name="attch1">#REF!</definedName>
    <definedName name="AVALON">#REF!</definedName>
    <definedName name="awkfiscal">#REF!</definedName>
    <definedName name="AWR">#REF!</definedName>
    <definedName name="AWWOp">#REF!</definedName>
    <definedName name="AWWS_Corp">"est"</definedName>
    <definedName name="AZ">#REF!</definedName>
    <definedName name="AZAM00">#REF!</definedName>
    <definedName name="AZAM01">#REF!</definedName>
    <definedName name="azamfiscal">#REF!</definedName>
    <definedName name="B">#REF!</definedName>
    <definedName name="badger" localSheetId="1" hidden="1">{"TOT_QTR_TO_PREV",#N/A,FALSE,"Site Sum"}</definedName>
    <definedName name="badger" hidden="1">{"TOT_QTR_TO_PREV",#N/A,FALSE,"Site Sum"}</definedName>
    <definedName name="badger1" localSheetId="1" hidden="1">{"TOT_QTR_TO_PREV",#N/A,FALSE,"Site Sum"}</definedName>
    <definedName name="badger1" hidden="1">{"TOT_QTR_TO_PREV",#N/A,FALSE,"Site Sum"}</definedName>
    <definedName name="BELMAWR">#REF!</definedName>
    <definedName name="BizUnits">#REF!</definedName>
    <definedName name="BUDGET">#REF!</definedName>
    <definedName name="BUDGETHEAD">#REF!</definedName>
    <definedName name="CA">#REF!</definedName>
    <definedName name="CAAM00">#REF!</definedName>
    <definedName name="CAAM01">#REF!</definedName>
    <definedName name="caamfiscal">#REF!</definedName>
    <definedName name="CAI">#REF!</definedName>
    <definedName name="CapEx_Effectiveness">#REF!</definedName>
    <definedName name="cb_erf">#REF!</definedName>
    <definedName name="cbcredit">#REF!</definedName>
    <definedName name="CBWorkbookPriority" hidden="1">-1523877792</definedName>
    <definedName name="CCI">#REF!</definedName>
    <definedName name="cell_down_and_left">#REF!</definedName>
    <definedName name="CellToLeft">#REF!</definedName>
    <definedName name="chart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hart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ICdate">#REF!</definedName>
    <definedName name="CICprice">#REF!</definedName>
    <definedName name="CLI">#REF!</definedName>
    <definedName name="CLIENT_NAME">#REF!</definedName>
    <definedName name="Co">#REF!</definedName>
    <definedName name="ColControl">#REF!</definedName>
    <definedName name="ComEqty">#REF!</definedName>
    <definedName name="Companies">#REF!</definedName>
    <definedName name="compnam3">#REF!</definedName>
    <definedName name="compname">#REF!</definedName>
    <definedName name="compname2">#REF!</definedName>
    <definedName name="ComRate">#REF!</definedName>
    <definedName name="contr">#REF!</definedName>
    <definedName name="Core_DebtCap">#REF!</definedName>
    <definedName name="Core_EquityCap">#REF!</definedName>
    <definedName name="core_ROE">#REF!</definedName>
    <definedName name="Cos">#REF!</definedName>
    <definedName name="CostOfEquityRate1">#REF!</definedName>
    <definedName name="CostOfEquityRate2">#REF!</definedName>
    <definedName name="Crap">#REF!</definedName>
    <definedName name="_xlnm.Criteria">#REF!</definedName>
    <definedName name="crud">#REF!</definedName>
    <definedName name="CTAM00">#REF!</definedName>
    <definedName name="CTAM01">#REF!</definedName>
    <definedName name="ctamfiscal">#REF!</definedName>
    <definedName name="CUST">#REF!</definedName>
    <definedName name="customer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09" hidden="1">#REF!</definedName>
    <definedName name="_xlnm.Database">#REF!</definedName>
    <definedName name="Database_MI">#REF!</definedName>
    <definedName name="DATAW">#REF!</definedName>
    <definedName name="Date">#REF!</definedName>
    <definedName name="DEPR_DB">#REF!</definedName>
    <definedName name="DEPR_EXP">#REF!</definedName>
    <definedName name="DiscRate">#REF!</definedName>
    <definedName name="DOB">#REF!</definedName>
    <definedName name="DOC">#REF!</definedName>
    <definedName name="DP1813TB1">#REF!</definedName>
    <definedName name="DP1813TB2">#REF!</definedName>
    <definedName name="DP1814TB1">#REF!</definedName>
    <definedName name="DT">#REF!</definedName>
    <definedName name="E_Palo_Alto">#REF!</definedName>
    <definedName name="ENTRY">#REF!</definedName>
    <definedName name="EPA">#REF!</definedName>
    <definedName name="EquipList">#REF!</definedName>
    <definedName name="ET">#REF!</definedName>
    <definedName name="EW">#REF!</definedName>
    <definedName name="ExpLoad">#REF!</definedName>
    <definedName name="Export_ALG_Remaining_Life">#REF!</definedName>
    <definedName name="_xlnm.Extract">#REF!</definedName>
    <definedName name="financings">#REF!</definedName>
    <definedName name="FINCO2000">#REF!</definedName>
    <definedName name="FINCO2001">#REF!</definedName>
    <definedName name="fincofiscal">#REF!</definedName>
    <definedName name="fiscalprint">#REF!</definedName>
    <definedName name="Fleet_Auto_Information">#REF!</definedName>
    <definedName name="frequency">#REF!</definedName>
    <definedName name="fuckioff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YE">#REF!</definedName>
    <definedName name="g">#REF!</definedName>
    <definedName name="GAM">#REF!</definedName>
    <definedName name="GAM83F">#REF!</definedName>
    <definedName name="gam83f2">#REF!</definedName>
    <definedName name="gam83f3">#REF!</definedName>
    <definedName name="GAM83M">#REF!</definedName>
    <definedName name="gam83m2">#REF!</definedName>
    <definedName name="gam83m3">#REF!</definedName>
    <definedName name="GAM94F">#REF!</definedName>
    <definedName name="h">#REF!</definedName>
    <definedName name="HADDON_HEIGHTS">#REF!</definedName>
    <definedName name="HAMP00">#REF!</definedName>
    <definedName name="HAMP01">#REF!</definedName>
    <definedName name="hamptfiscal">#REF!</definedName>
    <definedName name="HERSHEY">#REF!</definedName>
    <definedName name="HI">#REF!</definedName>
    <definedName name="HIAM00">#REF!</definedName>
    <definedName name="HIAM01">#REF!</definedName>
    <definedName name="hiamfiscal">#REF!</definedName>
    <definedName name="Howell">#REF!</definedName>
    <definedName name="IA">#REF!</definedName>
    <definedName name="IAAM00">#REF!</definedName>
    <definedName name="IAAM01">#REF!</definedName>
    <definedName name="iaamfiscal">#REF!</definedName>
    <definedName name="IL">#REF!</definedName>
    <definedName name="ILAM00">#REF!</definedName>
    <definedName name="ILAM01">#REF!</definedName>
    <definedName name="ilamfiscal">#REF!</definedName>
    <definedName name="ILL">#REF!</definedName>
    <definedName name="ILLCORP">#REF!</definedName>
    <definedName name="ILLINOIS">#REF!</definedName>
    <definedName name="Impact">#REF!</definedName>
    <definedName name="IN">#REF!</definedName>
    <definedName name="INAM00">#REF!</definedName>
    <definedName name="INAM01">#REF!</definedName>
    <definedName name="inamfiscal">#REF!</definedName>
    <definedName name="IND">#REF!</definedName>
    <definedName name="INDCORP">#REF!</definedName>
    <definedName name="INDIANA">#REF!</definedName>
    <definedName name="INFO">#REF!</definedName>
    <definedName name="INT">#REF!</definedName>
    <definedName name="INTERNAL1">#REF!</definedName>
    <definedName name="IntroPrintArea" hidden="1">#REF!</definedName>
    <definedName name="IOA">#REF!</definedName>
    <definedName name="IOACORP">#REF!</definedName>
    <definedName name="IOWA">#REF!</definedName>
    <definedName name="IowaCurves">#REF!</definedName>
    <definedName name="ipSexCod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_CO">#REF!</definedName>
    <definedName name="IS_FIN">#REF!</definedName>
    <definedName name="IS_PC">#REF!</definedName>
    <definedName name="IS2_CL">#REF!</definedName>
    <definedName name="IS2_QC">#REF!</definedName>
    <definedName name="IS2_TOT">#REF!</definedName>
    <definedName name="IS3_ALL">#REF!</definedName>
    <definedName name="j">#REF!</definedName>
    <definedName name="JCWC00">#REF!</definedName>
    <definedName name="JCWC01">#REF!</definedName>
    <definedName name="jcwcfiscal">#REF!</definedName>
    <definedName name="JE">#REF!</definedName>
    <definedName name="jj">#REF!</definedName>
    <definedName name="joe">#REF!</definedName>
    <definedName name="JOP">#REF!</definedName>
    <definedName name="JOURNAL">#REF!</definedName>
    <definedName name="JOURNAL_ENTRY">#REF!</definedName>
    <definedName name="jp">#REF!</definedName>
    <definedName name="kk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OK">#REF!</definedName>
    <definedName name="KY">#REF!</definedName>
    <definedName name="KYAM00">#REF!</definedName>
    <definedName name="KYAM01">#REF!</definedName>
    <definedName name="kyamfiscal">#REF!</definedName>
    <definedName name="l">#REF!</definedName>
    <definedName name="LI">#REF!</definedName>
    <definedName name="LinkList">#REF!</definedName>
    <definedName name="LIST">#REF!</definedName>
    <definedName name="LIST2">#REF!</definedName>
    <definedName name="LIWC00">#REF!</definedName>
    <definedName name="LIWC01">#REF!</definedName>
    <definedName name="liwcfiscal">#REF!</definedName>
    <definedName name="lkdeferral">#REF!</definedName>
    <definedName name="LS">#REF!</definedName>
    <definedName name="LSDiscountRate">#REF!</definedName>
    <definedName name="LTDebt">#REF!</definedName>
    <definedName name="MA_ENGIN">#REF!</definedName>
    <definedName name="MA_OH">#REF!</definedName>
    <definedName name="MA_OM">#REF!</definedName>
    <definedName name="MA_OTHER">#REF!</definedName>
    <definedName name="MA_RESID">#REF!</definedName>
    <definedName name="MA_UNDER">#REF!</definedName>
    <definedName name="MAAM00">#REF!</definedName>
    <definedName name="MAAM01">#REF!</definedName>
    <definedName name="maamfiscal">#REF!</definedName>
    <definedName name="MAXLINES">#REF!</definedName>
    <definedName name="MD">#REF!</definedName>
    <definedName name="MDAM00">#REF!</definedName>
    <definedName name="MDAM01">#REF!</definedName>
    <definedName name="mdamfiscal">#REF!</definedName>
    <definedName name="MIAM00">#REF!</definedName>
    <definedName name="MIAM01">#REF!</definedName>
    <definedName name="miamfiscal">#REF!</definedName>
    <definedName name="MO">#REF!</definedName>
    <definedName name="MOA">#REF!</definedName>
    <definedName name="MOACORP">#REF!</definedName>
    <definedName name="MOAM00">#REF!</definedName>
    <definedName name="MOAM01">#REF!</definedName>
    <definedName name="moamfiscal">#REF!</definedName>
    <definedName name="Month">#REF!</definedName>
    <definedName name="MonthNum">#REF!</definedName>
    <definedName name="monthtext">#REF!</definedName>
    <definedName name="MUN">#REF!</definedName>
    <definedName name="name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ll" localSheetId="1" hidden="1">{"Graph SBU by Year 1997_2000",#N/A,FALSE,"Strategic Business Lines"}</definedName>
    <definedName name="nbll" hidden="1">{"Graph SBU by Year 1997_2000",#N/A,FALSE,"Strategic Business Lines"}</definedName>
    <definedName name="nbvfd" localSheetId="1" hidden="1">{"Graph SBU by Year 1997_2000",#N/A,FALSE,"Strategic Business Lines"}</definedName>
    <definedName name="nbvfd" hidden="1">{"Graph SBU by Year 1997_2000",#N/A,FALSE,"Strategic Business Lines"}</definedName>
    <definedName name="ND_ENGIN">#REF!</definedName>
    <definedName name="ND_OH">#REF!</definedName>
    <definedName name="ND_OM">#REF!</definedName>
    <definedName name="ND_OTHER">#REF!</definedName>
    <definedName name="ND_RESID">#REF!</definedName>
    <definedName name="ND_UNDER">#REF!</definedName>
    <definedName name="NE_ENGIN">#REF!</definedName>
    <definedName name="NE_OH">#REF!</definedName>
    <definedName name="NE_OM">#REF!</definedName>
    <definedName name="NE_OTHER">#REF!</definedName>
    <definedName name="NE_RESID">#REF!</definedName>
    <definedName name="NE_UNDER">#REF!</definedName>
    <definedName name="NEWCOSTS">#REF!</definedName>
    <definedName name="NEWPRINT">#REF!</definedName>
    <definedName name="NJ">#REF!</definedName>
    <definedName name="NJAM00">#REF!</definedName>
    <definedName name="NJAM01">#REF!</definedName>
    <definedName name="njamfiscal">#REF!</definedName>
    <definedName name="NM">#REF!</definedName>
    <definedName name="NMAM00">#REF!</definedName>
    <definedName name="NMAM01">#REF!</definedName>
    <definedName name="nmamfiscal">#REF!</definedName>
    <definedName name="NO_NEI">#REF!</definedName>
    <definedName name="nom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RTHEAST">#REF!</definedName>
    <definedName name="NOSH">#REF!</definedName>
    <definedName name="NOTES">#REF!</definedName>
    <definedName name="now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W_ENGIN">#REF!</definedName>
    <definedName name="NW_OH">#REF!</definedName>
    <definedName name="NW_OM">#REF!</definedName>
    <definedName name="NW_OTHER">#REF!</definedName>
    <definedName name="NW_RESID">#REF!</definedName>
    <definedName name="NW_UNDER">#REF!</definedName>
    <definedName name="NYAM00">#REF!</definedName>
    <definedName name="NYAM01">#REF!</definedName>
    <definedName name="nyamfiscal">#REF!</definedName>
    <definedName name="o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CCAMT">#REF!</definedName>
    <definedName name="OH">#REF!</definedName>
    <definedName name="OH_ADJ">#REF!</definedName>
    <definedName name="OH_COMM">#REF!</definedName>
    <definedName name="OH_EL">#REF!</definedName>
    <definedName name="OH_EXEC">#REF!</definedName>
    <definedName name="OH_FIN">#REF!</definedName>
    <definedName name="OH_HR">#REF!</definedName>
    <definedName name="OH_LEGAL">#REF!</definedName>
    <definedName name="OH_MKT">#REF!</definedName>
    <definedName name="OH_OPS">#REF!</definedName>
    <definedName name="OH_OTH">#REF!</definedName>
    <definedName name="OH_PR">#REF!</definedName>
    <definedName name="OHA">#REF!</definedName>
    <definedName name="OHAM00">#REF!</definedName>
    <definedName name="OHAM01">#REF!</definedName>
    <definedName name="ohamfiscal">#REF!</definedName>
    <definedName name="ok">#REF!</definedName>
    <definedName name="OM_AR">#REF!,#REF!,#REF!,#REF!,#REF!,#REF!,#REF!,#REF!</definedName>
    <definedName name="OMI">#REF!</definedName>
    <definedName name="ORCOM">#REF!</definedName>
    <definedName name="OverEarn_Amount">#REF!</definedName>
    <definedName name="OverEarn_Switch">#REF!</definedName>
    <definedName name="OverEarnCap_Switch">#REF!</definedName>
    <definedName name="p">#REF!</definedName>
    <definedName name="PA">#REF!</definedName>
    <definedName name="PAAM00">#REF!</definedName>
    <definedName name="PAAM01">#REF!</definedName>
    <definedName name="paamfiscal">#REF!</definedName>
    <definedName name="PAGE1">#REF!</definedName>
    <definedName name="PAGE2">#REF!</definedName>
    <definedName name="pain">#REF!</definedName>
    <definedName name="PCALOC">#REF!</definedName>
    <definedName name="PEK">#REF!</definedName>
    <definedName name="PEO">#REF!</definedName>
    <definedName name="PERIOD_END">#REF!</definedName>
    <definedName name="period12">#REF!</definedName>
    <definedName name="Period6">#REF!</definedName>
    <definedName name="PFRate">#REF!</definedName>
    <definedName name="PFYE">#REF!</definedName>
    <definedName name="pj">#REF!</definedName>
    <definedName name="PlantAccounts">#REF!</definedName>
    <definedName name="poil">#REF!</definedName>
    <definedName name="poll">#REF!</definedName>
    <definedName name="pop">#REF!</definedName>
    <definedName name="ppp">#REF!</definedName>
    <definedName name="PrefStk">#REF!</definedName>
    <definedName name="PREPARED_BY">#REF!</definedName>
    <definedName name="PREPARED_DATE">#REF!</definedName>
    <definedName name="Prgm" localSheetId="1" hidden="1">{#N/A,#N/A,FALSE,"Score EP";#N/A,#N/A,FALSE,"Score STB";#N/A,#N/A,FALSE,"Score IMPL";#N/A,#N/A,FALSE,"Score RoS";#N/A,#N/A,FALSE,"Score QoL";#N/A,#N/A,FALSE,"Score FS"}</definedName>
    <definedName name="Prgm" hidden="1">{#N/A,#N/A,FALSE,"Score EP";#N/A,#N/A,FALSE,"Score STB";#N/A,#N/A,FALSE,"Score IMPL";#N/A,#N/A,FALSE,"Score RoS";#N/A,#N/A,FALSE,"Score QoL";#N/A,#N/A,FALSE,"Score FS"}</definedName>
    <definedName name="PRINT">#REF!</definedName>
    <definedName name="_xlnm.Print_Area" localSheetId="3">'QIP 1-5'!$A$1:$H$43</definedName>
    <definedName name="_xlnm.Print_Area" localSheetId="4">'QIP 4 Balancing Adjustment'!$A$1:$G$50</definedName>
    <definedName name="_xlnm.Print_Area" localSheetId="2">'QIP 6+'!$A$1:$F$47</definedName>
    <definedName name="_xlnm.Print_Area" localSheetId="1">'Summary Adjustment'!$A$1:$F$24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2000">#REF!</definedName>
    <definedName name="PRINT2001">#REF!</definedName>
    <definedName name="Program" localSheetId="1" hidden="1">{#N/A,#N/A,FALSE,"Score EP";#N/A,#N/A,FALSE,"Score STB";#N/A,#N/A,FALSE,"Score IMPL";#N/A,#N/A,FALSE,"Score RoS";#N/A,#N/A,FALSE,"Score QoL";#N/A,#N/A,FALSE,"Score FS"}</definedName>
    <definedName name="Program" hidden="1">{#N/A,#N/A,FALSE,"Score EP";#N/A,#N/A,FALSE,"Score STB";#N/A,#N/A,FALSE,"Score IMPL";#N/A,#N/A,FALSE,"Score RoS";#N/A,#N/A,FALSE,"Score QoL";#N/A,#N/A,FALSE,"Score FS"}</definedName>
    <definedName name="pull">#REF!</definedName>
    <definedName name="PurposeCode">#REF!</definedName>
    <definedName name="PY2AsOf">#REF!</definedName>
    <definedName name="PY3AsOf">#REF!</definedName>
    <definedName name="PYAsOf">#REF!</definedName>
    <definedName name="QC">#REF!</definedName>
    <definedName name="QUERY">#REF!</definedName>
    <definedName name="Query1">#REF!</definedName>
    <definedName name="RANGE">#REF!</definedName>
    <definedName name="rate2006">#REF!</definedName>
    <definedName name="rate2007">#REF!</definedName>
    <definedName name="RateAreas">#REF!</definedName>
    <definedName name="REGION_1">#REF!</definedName>
    <definedName name="REGION_2">#REF!</definedName>
    <definedName name="RIC">#REF!</definedName>
    <definedName name="RICHMOND">#REF!</definedName>
    <definedName name="Rider_Graph" localSheetId="1" hidden="1">{#N/A,#N/A,FALSE,"Score EP";#N/A,#N/A,FALSE,"Score STB";#N/A,#N/A,FALSE,"Score IMPL";#N/A,#N/A,FALSE,"Score RoS";#N/A,#N/A,FALSE,"Score QoL";#N/A,#N/A,FALSE,"Score FS"}</definedName>
    <definedName name="Rider_Graph" hidden="1">{#N/A,#N/A,FALSE,"Score EP";#N/A,#N/A,FALSE,"Score STB";#N/A,#N/A,FALSE,"Score IMPL";#N/A,#N/A,FALSE,"Score RoS";#N/A,#N/A,FALSE,"Score QoL";#N/A,#N/A,FALSE,"Score FS"}</definedName>
    <definedName name="RRD___2P1A">#REF!</definedName>
    <definedName name="RRD1P1">#REF!</definedName>
    <definedName name="RRD1P1a">#REF!</definedName>
    <definedName name="RRD1P2A">#REF!</definedName>
    <definedName name="RRD1P2B">#REF!</definedName>
    <definedName name="RRD1P3">#REF!</definedName>
    <definedName name="RRD1P4">#REF!</definedName>
    <definedName name="RRD1P5">#REF!</definedName>
    <definedName name="RRD1P6">#REF!</definedName>
    <definedName name="RRD1P7">#REF!</definedName>
    <definedName name="RRD3P10">#REF!</definedName>
    <definedName name="RRD3P11">#REF!</definedName>
    <definedName name="RRD3P3">#REF!</definedName>
    <definedName name="RRD3P4">#REF!</definedName>
    <definedName name="RRD3P5">#REF!</definedName>
    <definedName name="RRD3P6">#REF!</definedName>
    <definedName name="RRD3P9">#REF!</definedName>
    <definedName name="SALI00">#REF!</definedName>
    <definedName name="SALI01">#REF!</definedName>
    <definedName name="salisfiscal">#REF!</definedName>
    <definedName name="SAPCrosstab1">#REF!</definedName>
    <definedName name="Sc1PG2">#REF!</definedName>
    <definedName name="SCH_B">#REF!</definedName>
    <definedName name="Sch2Pg2">#REF!</definedName>
    <definedName name="Sch3Pg2">#REF!</definedName>
    <definedName name="Sch4_pg2">#REF!</definedName>
    <definedName name="Sch4_pg3">#REF!</definedName>
    <definedName name="Sch4_pg4">#REF!</definedName>
    <definedName name="Sch4_pg5">#REF!</definedName>
    <definedName name="Sch4_pg6">#REF!</definedName>
    <definedName name="Sch6_pg2">#REF!</definedName>
    <definedName name="Sch6_pg3">#REF!</definedName>
    <definedName name="Sch6_pg4">#REF!</definedName>
    <definedName name="Sch7_pg2">#REF!</definedName>
    <definedName name="Sch7_pg3">#REF!</definedName>
    <definedName name="sch8pg1">#REF!</definedName>
    <definedName name="sch8pg2">#REF!</definedName>
    <definedName name="schedule">#REF!</definedName>
    <definedName name="SE_ENGIN">#REF!</definedName>
    <definedName name="SE_OH">#REF!</definedName>
    <definedName name="SE_OM">#REF!</definedName>
    <definedName name="SE_OTHER">#REF!</definedName>
    <definedName name="SE_RESID">#REF!</definedName>
    <definedName name="SE_UNDER">#REF!</definedName>
    <definedName name="Service">#REF!</definedName>
    <definedName name="SEY">#REF!</definedName>
    <definedName name="showme">#REF!</definedName>
    <definedName name="SizingColumn">#REF!</definedName>
    <definedName name="SLCW00">#REF!</definedName>
    <definedName name="SLCW01">#REF!</definedName>
    <definedName name="slcwfiscal">#REF!</definedName>
    <definedName name="SOUTHEAST">#REF!</definedName>
    <definedName name="SPECIALS">#REF!</definedName>
    <definedName name="SRP">#REF!</definedName>
    <definedName name="sss" localSheetId="1" hidden="1">{"TOT_QTR_TO_PREV",#N/A,FALSE,"Site Sum"}</definedName>
    <definedName name="sss" hidden="1">{"TOT_QTR_TO_PREV",#N/A,FALSE,"Site Sum"}</definedName>
    <definedName name="State">#REF!</definedName>
    <definedName name="Status">#REF!</definedName>
    <definedName name="STJ">#REF!</definedName>
    <definedName name="Stuff">#REF!</definedName>
    <definedName name="Summary">#REF!</definedName>
    <definedName name="Support">#REF!</definedName>
    <definedName name="SW_ENGIN">#REF!</definedName>
    <definedName name="SW_OH">#REF!</definedName>
    <definedName name="SW_OM">#REF!</definedName>
    <definedName name="SW_OTHER">#REF!</definedName>
    <definedName name="SW_RESID">#REF!</definedName>
    <definedName name="SW_UNDER">#REF!</definedName>
    <definedName name="sysExpenseLoad">#REF!</definedName>
    <definedName name="sysPlanCode">#REF!</definedName>
    <definedName name="sysValDate">#REF!</definedName>
    <definedName name="T">#REF!</definedName>
    <definedName name="TABLE">#REF!</definedName>
    <definedName name="Task_Order06">#REF!</definedName>
    <definedName name="TaxRate">#REF!</definedName>
    <definedName name="te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horig">#REF!</definedName>
    <definedName name="TN">#REF!</definedName>
    <definedName name="TNAM00">#REF!</definedName>
    <definedName name="TNAM01">#REF!</definedName>
    <definedName name="tnamfiscal">#REF!</definedName>
    <definedName name="ToggleMax">#REF!</definedName>
    <definedName name="tot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AL">#REF!</definedName>
    <definedName name="TotColControl">#REF!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X">#REF!</definedName>
    <definedName name="Type">#REF!</definedName>
    <definedName name="UPIS">#REF!</definedName>
    <definedName name="VA">#REF!</definedName>
    <definedName name="VAAM00">#REF!</definedName>
    <definedName name="VAAM01">#REF!</definedName>
    <definedName name="vaamfiscal">#REF!</definedName>
    <definedName name="ValDate">#REF!</definedName>
    <definedName name="valpay">#REF!</definedName>
    <definedName name="VARIANCE">#REF!</definedName>
    <definedName name="VARIANCEHEAD">#REF!</definedName>
    <definedName name="WAB">#REF!</definedName>
    <definedName name="warn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1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STERN">#REF!</definedName>
    <definedName name="what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localSheetId="1" hidden="1">{"TOT_QTR_TO_PREV",#N/A,FALSE,"Site Sum"}</definedName>
    <definedName name="what1" hidden="1">{"TOT_QTR_TO_PREV",#N/A,FALSE,"Site Sum"}</definedName>
    <definedName name="what2" localSheetId="1" hidden="1">{"TOT_QTR_TO_PREV",#N/A,FALSE,"Site Sum"}</definedName>
    <definedName name="what2" hidden="1">{"TOT_QTR_TO_PREV",#N/A,FALSE,"Site Sum"}</definedName>
    <definedName name="what25" localSheetId="1" hidden="1">{"TOT_QTR_TO_PREV",#N/A,FALSE,"Site Sum"}</definedName>
    <definedName name="what25" hidden="1">{"TOT_QTR_TO_PREV",#N/A,FALSE,"Site Sum"}</definedName>
    <definedName name="what2a" localSheetId="1" hidden="1">{"TOT_QTR_TO_PREV",#N/A,FALSE,"Site Sum"}</definedName>
    <definedName name="what2a" hidden="1">{"TOT_QTR_TO_PREV",#N/A,FALSE,"Site Sum"}</definedName>
    <definedName name="what3" localSheetId="1" hidden="1">{"TOT_QTR_TO_PREV",#N/A,FALSE,"Site Sum"}</definedName>
    <definedName name="what3" hidden="1">{"TOT_QTR_TO_PREV",#N/A,FALSE,"Site Sum"}</definedName>
    <definedName name="what335" localSheetId="1" hidden="1">{"TOT_QTR_TO_PREV",#N/A,FALSE,"Site Sum"}</definedName>
    <definedName name="what335" hidden="1">{"TOT_QTR_TO_PREV",#N/A,FALSE,"Site Sum"}</definedName>
    <definedName name="what4" localSheetId="1" hidden="1">{"TOT_QTR_TO_PREV",#N/A,FALSE,"Site Sum"}</definedName>
    <definedName name="what4" hidden="1">{"TOT_QTR_TO_PREV",#N/A,FALSE,"Site Sum"}</definedName>
    <definedName name="what5" localSheetId="1" hidden="1">{"TOT_QTR_TO_PREV",#N/A,FALSE,"Site Sum"}</definedName>
    <definedName name="what5" hidden="1">{"TOT_QTR_TO_PREV",#N/A,FALSE,"Site Sum"}</definedName>
    <definedName name="what6" localSheetId="1" hidden="1">{"TOT_QTR_TO_PREV",#N/A,FALSE,"Site Sum"}</definedName>
    <definedName name="what6" hidden="1">{"TOT_QTR_TO_PREV",#N/A,FALSE,"Site Sum"}</definedName>
    <definedName name="WhatIf03">#REF!</definedName>
    <definedName name="WhatIf04">#REF!</definedName>
    <definedName name="WhatIf05">#REF!</definedName>
    <definedName name="WhatIf06">#REF!</definedName>
    <definedName name="WhatIfOp">#REF!</definedName>
    <definedName name="where" localSheetId="1" hidden="1">{"TOT_QTR_TO_PREV",#N/A,FALSE,"Site Sum"}</definedName>
    <definedName name="where" hidden="1">{"TOT_QTR_TO_PREV",#N/A,FALSE,"Site Sum"}</definedName>
    <definedName name="Work_Order07">#REF!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Graph._.SBU._.by._.Year._.1997_2000." localSheetId="1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1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Graph._SBU._.by._.Year._.1997_2001." localSheetId="1" hidden="1">{"Graph SBU by Year 1997_2000",#N/A,FALSE,"Strategic Business Lines"}</definedName>
    <definedName name="wrn.Graph._SBU._.by._.Year._.1997_2001." hidden="1">{"Graph SBU by Year 1997_2000",#N/A,FALSE,"Strategic Business Lines"}</definedName>
    <definedName name="wrn.Input._.Print._.Area." localSheetId="1" hidden="1">{#N/A,#N/A,FALSE,"inputs";#N/A,#N/A,FALSE,"inputs"}</definedName>
    <definedName name="wrn.Input._.Print._.Area." hidden="1">{#N/A,#N/A,FALSE,"inputs";#N/A,#N/A,FALSE,"inputs"}</definedName>
    <definedName name="wrn.Score._.forms." localSheetId="1" hidden="1">{#N/A,#N/A,FALSE,"Score EP";#N/A,#N/A,FALSE,"Score STB";#N/A,#N/A,FALSE,"Score IMPL";#N/A,#N/A,FALSE,"Score RoS";#N/A,#N/A,FALSE,"Score QoL";#N/A,#N/A,FALSE,"Score FS"}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tatements." localSheetId="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Table._.SBU._.1996_2002." localSheetId="1" hidden="1">{"SBU Numbers 1996_2002",#N/A,FALSE,"Strategic Business Lines"}</definedName>
    <definedName name="wrn.Table._.SBU._.1996_2002." hidden="1">{"SBU Numbers 1996_2002",#N/A,FALSE,"Strategic Business Lines"}</definedName>
    <definedName name="wrn.Wkp._.Capital._.Structure." localSheetId="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3" hidden="1">{"Wkp ComEquity",#N/A,FALSE,"Cap Struct WPs"}</definedName>
    <definedName name="wrn.Wkp._.ComEquity." localSheetId="4" hidden="1">{"Wkp ComEquity",#N/A,FALSE,"Cap Struct WPs"}</definedName>
    <definedName name="wrn.Wkp._.ComEquity." localSheetId="0" hidden="1">{"Wkp ComEquity",#N/A,FALSE,"Cap Struct WPs"}</definedName>
    <definedName name="wrn.Wkp._.ComEquity." localSheetId="2" hidden="1">{"Wkp ComEquity",#N/A,FALSE,"Cap Struct WPs"}</definedName>
    <definedName name="wrn.Wkp._.ComEquity." localSheetId="1" hidden="1">{"Wkp ComEquity",#N/A,FALSE,"Cap Struct WPs"}</definedName>
    <definedName name="wrn.Wkp._.ComEquity." hidden="1">{"Wkp ComEquity",#N/A,FALSE,"Cap Struct WPs"}</definedName>
    <definedName name="wrn.Wkp._.JDITC." localSheetId="3" hidden="1">{"Wkp JDITC",#N/A,FALSE,"Cap Struct WPs"}</definedName>
    <definedName name="wrn.Wkp._.JDITC." localSheetId="4" hidden="1">{"Wkp JDITC",#N/A,FALSE,"Cap Struct WPs"}</definedName>
    <definedName name="wrn.Wkp._.JDITC." localSheetId="0" hidden="1">{"Wkp JDITC",#N/A,FALSE,"Cap Struct WPs"}</definedName>
    <definedName name="wrn.Wkp._.JDITC." localSheetId="2" hidden="1">{"Wkp JDITC",#N/A,FALSE,"Cap Struct WPs"}</definedName>
    <definedName name="wrn.Wkp._.JDITC." localSheetId="1" hidden="1">{"Wkp JDITC",#N/A,FALSE,"Cap Struct WPs"}</definedName>
    <definedName name="wrn.Wkp._.JDITC." hidden="1">{"Wkp JDITC",#N/A,FALSE,"Cap Struct WPs"}</definedName>
    <definedName name="wrn.Wkp._.LTerm._.Debt." localSheetId="3" hidden="1">{"Wkp LTerm Debt",#N/A,FALSE,"Cap Struct WPs"}</definedName>
    <definedName name="wrn.Wkp._.LTerm._.Debt." localSheetId="4" hidden="1">{"Wkp LTerm Debt",#N/A,FALSE,"Cap Struct WPs"}</definedName>
    <definedName name="wrn.Wkp._.LTerm._.Debt." localSheetId="0" hidden="1">{"Wkp LTerm Debt",#N/A,FALSE,"Cap Struct WPs"}</definedName>
    <definedName name="wrn.Wkp._.LTerm._.Debt." localSheetId="2" hidden="1">{"Wkp LTerm Debt",#N/A,FALSE,"Cap Struct WPs"}</definedName>
    <definedName name="wrn.Wkp._.LTerm._.Debt." localSheetId="1" hidden="1">{"Wkp LTerm Debt",#N/A,FALSE,"Cap Struct WPs"}</definedName>
    <definedName name="wrn.Wkp._.LTerm._.Debt." hidden="1">{"Wkp LTerm Debt",#N/A,FALSE,"Cap Struct WPs"}</definedName>
    <definedName name="wrn.Wkp._.LTerm._.Debt._.13Mo._.Avg." localSheetId="3" hidden="1">{"Wkp LTerm Debt 13MoAvg",#N/A,FALSE,"Cap Struct WPs"}</definedName>
    <definedName name="wrn.Wkp._.LTerm._.Debt._.13Mo._.Avg." localSheetId="4" hidden="1">{"Wkp LTerm Debt 13MoAvg",#N/A,FALSE,"Cap Struct WPs"}</definedName>
    <definedName name="wrn.Wkp._.LTerm._.Debt._.13Mo._.Avg." localSheetId="0" hidden="1">{"Wkp LTerm Debt 13MoAvg",#N/A,FALSE,"Cap Struct WPs"}</definedName>
    <definedName name="wrn.Wkp._.LTerm._.Debt._.13Mo._.Avg." localSheetId="2" hidden="1">{"Wkp LTerm Debt 13MoAvg",#N/A,FALSE,"Cap Struct WPs"}</definedName>
    <definedName name="wrn.Wkp._.LTerm._.Debt._.13Mo._.Avg." localSheetId="1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3" hidden="1">{"Wkp Lterm Debt Amort",#N/A,FALSE,"Cap Struct WPs"}</definedName>
    <definedName name="wrn.Wkp._.LTerm._.Debt._.Amort." localSheetId="4" hidden="1">{"Wkp Lterm Debt Amort",#N/A,FALSE,"Cap Struct WPs"}</definedName>
    <definedName name="wrn.Wkp._.LTerm._.Debt._.Amort." localSheetId="0" hidden="1">{"Wkp Lterm Debt Amort",#N/A,FALSE,"Cap Struct WPs"}</definedName>
    <definedName name="wrn.Wkp._.LTerm._.Debt._.Amort." localSheetId="2" hidden="1">{"Wkp Lterm Debt Amort",#N/A,FALSE,"Cap Struct WPs"}</definedName>
    <definedName name="wrn.Wkp._.LTerm._.Debt._.Amort." localSheetId="1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3" hidden="1">{"Wkp LTerm Debt Int",#N/A,FALSE,"Cap Struct WPs"}</definedName>
    <definedName name="wrn.Wkp._.LTerm._.Debt._.Int." localSheetId="4" hidden="1">{"Wkp LTerm Debt Int",#N/A,FALSE,"Cap Struct WPs"}</definedName>
    <definedName name="wrn.Wkp._.LTerm._.Debt._.Int." localSheetId="0" hidden="1">{"Wkp LTerm Debt Int",#N/A,FALSE,"Cap Struct WPs"}</definedName>
    <definedName name="wrn.Wkp._.LTerm._.Debt._.Int." localSheetId="2" hidden="1">{"Wkp LTerm Debt Int",#N/A,FALSE,"Cap Struct WPs"}</definedName>
    <definedName name="wrn.Wkp._.LTerm._.Debt._.Int." localSheetId="1" hidden="1">{"Wkp LTerm Debt Int",#N/A,FALSE,"Cap Struct WPs"}</definedName>
    <definedName name="wrn.Wkp._.LTerm._.Debt._.Int." hidden="1">{"Wkp LTerm Debt Int",#N/A,FALSE,"Cap Struct WPs"}</definedName>
    <definedName name="wrn.Wkp._.PreStock." localSheetId="3" hidden="1">{"Wkp PreStock",#N/A,FALSE,"Cap Struct WPs"}</definedName>
    <definedName name="wrn.Wkp._.PreStock." localSheetId="4" hidden="1">{"Wkp PreStock",#N/A,FALSE,"Cap Struct WPs"}</definedName>
    <definedName name="wrn.Wkp._.PreStock." localSheetId="0" hidden="1">{"Wkp PreStock",#N/A,FALSE,"Cap Struct WPs"}</definedName>
    <definedName name="wrn.Wkp._.PreStock." localSheetId="2" hidden="1">{"Wkp PreStock",#N/A,FALSE,"Cap Struct WPs"}</definedName>
    <definedName name="wrn.Wkp._.PreStock." localSheetId="1" hidden="1">{"Wkp PreStock",#N/A,FALSE,"Cap Struct WPs"}</definedName>
    <definedName name="wrn.Wkp._.PreStock." hidden="1">{"Wkp PreStock",#N/A,FALSE,"Cap Struct WPs"}</definedName>
    <definedName name="wrn.Wkp._.PreStock._.13MoAvg." localSheetId="3" hidden="1">{"Wkp PreStock 13MoAvg",#N/A,FALSE,"Cap Struct WPs"}</definedName>
    <definedName name="wrn.Wkp._.PreStock._.13MoAvg." localSheetId="4" hidden="1">{"Wkp PreStock 13MoAvg",#N/A,FALSE,"Cap Struct WPs"}</definedName>
    <definedName name="wrn.Wkp._.PreStock._.13MoAvg." localSheetId="0" hidden="1">{"Wkp PreStock 13MoAvg",#N/A,FALSE,"Cap Struct WPs"}</definedName>
    <definedName name="wrn.Wkp._.PreStock._.13MoAvg." localSheetId="2" hidden="1">{"Wkp PreStock 13MoAvg",#N/A,FALSE,"Cap Struct WPs"}</definedName>
    <definedName name="wrn.Wkp._.PreStock._.13MoAvg." localSheetId="1" hidden="1">{"Wkp PreStock 13MoAvg",#N/A,FALSE,"Cap Struct WPs"}</definedName>
    <definedName name="wrn.Wkp._.PreStock._.13MoAvg." hidden="1">{"Wkp PreStock 13MoAvg",#N/A,FALSE,"Cap Struct WPs"}</definedName>
    <definedName name="wrn.Wkp._.PreStock._.Amort." localSheetId="3" hidden="1">{"Wkp PreStock Amort",#N/A,FALSE,"Cap Struct WPs"}</definedName>
    <definedName name="wrn.Wkp._.PreStock._.Amort." localSheetId="4" hidden="1">{"Wkp PreStock Amort",#N/A,FALSE,"Cap Struct WPs"}</definedName>
    <definedName name="wrn.Wkp._.PreStock._.Amort." localSheetId="0" hidden="1">{"Wkp PreStock Amort",#N/A,FALSE,"Cap Struct WPs"}</definedName>
    <definedName name="wrn.Wkp._.PreStock._.Amort." localSheetId="2" hidden="1">{"Wkp PreStock Amort",#N/A,FALSE,"Cap Struct WPs"}</definedName>
    <definedName name="wrn.Wkp._.PreStock._.Amort." localSheetId="1" hidden="1">{"Wkp PreStock Amort",#N/A,FALSE,"Cap Struct WPs"}</definedName>
    <definedName name="wrn.Wkp._.PreStock._.Amort." hidden="1">{"Wkp PreStock Amort",#N/A,FALSE,"Cap Struct WPs"}</definedName>
    <definedName name="wrn.Wkp._.PreStock._.Dividend." localSheetId="3" hidden="1">{"Wkp PreStock Dividend",#N/A,FALSE,"Cap Struct WPs"}</definedName>
    <definedName name="wrn.Wkp._.PreStock._.Dividend." localSheetId="4" hidden="1">{"Wkp PreStock Dividend",#N/A,FALSE,"Cap Struct WPs"}</definedName>
    <definedName name="wrn.Wkp._.PreStock._.Dividend." localSheetId="0" hidden="1">{"Wkp PreStock Dividend",#N/A,FALSE,"Cap Struct WPs"}</definedName>
    <definedName name="wrn.Wkp._.PreStock._.Dividend." localSheetId="2" hidden="1">{"Wkp PreStock Dividend",#N/A,FALSE,"Cap Struct WPs"}</definedName>
    <definedName name="wrn.Wkp._.PreStock._.Dividend." localSheetId="1" hidden="1">{"Wkp PreStock Dividend",#N/A,FALSE,"Cap Struct WPs"}</definedName>
    <definedName name="wrn.Wkp._.PreStock._.Dividend." hidden="1">{"Wkp PreStock Dividend",#N/A,FALSE,"Cap Struct WPs"}</definedName>
    <definedName name="wrn.Wkp._.STerm._.Debt." localSheetId="3" hidden="1">{"Wkp STerm Debt",#N/A,FALSE,"Cap Struct WPs"}</definedName>
    <definedName name="wrn.Wkp._.STerm._.Debt." localSheetId="4" hidden="1">{"Wkp STerm Debt",#N/A,FALSE,"Cap Struct WPs"}</definedName>
    <definedName name="wrn.Wkp._.STerm._.Debt." localSheetId="0" hidden="1">{"Wkp STerm Debt",#N/A,FALSE,"Cap Struct WPs"}</definedName>
    <definedName name="wrn.Wkp._.STerm._.Debt." localSheetId="2" hidden="1">{"Wkp STerm Debt",#N/A,FALSE,"Cap Struct WPs"}</definedName>
    <definedName name="wrn.Wkp._.STerm._.Debt." localSheetId="1" hidden="1">{"Wkp STerm Debt",#N/A,FALSE,"Cap Struct WPs"}</definedName>
    <definedName name="wrn.Wkp._.STerm._.Debt." hidden="1">{"Wkp STerm Debt",#N/A,FALSE,"Cap Struct WPs"}</definedName>
    <definedName name="wrn.Wkp._.Unamort._.Debt._.Exp." localSheetId="3" hidden="1">{"Wkp Unamort Debt Exp",#N/A,FALSE,"Cap Struct WPs"}</definedName>
    <definedName name="wrn.Wkp._.Unamort._.Debt._.Exp." localSheetId="4" hidden="1">{"Wkp Unamort Debt Exp",#N/A,FALSE,"Cap Struct WPs"}</definedName>
    <definedName name="wrn.Wkp._.Unamort._.Debt._.Exp." localSheetId="0" hidden="1">{"Wkp Unamort Debt Exp",#N/A,FALSE,"Cap Struct WPs"}</definedName>
    <definedName name="wrn.Wkp._.Unamort._.Debt._.Exp." localSheetId="2" hidden="1">{"Wkp Unamort Debt Exp",#N/A,FALSE,"Cap Struct WPs"}</definedName>
    <definedName name="wrn.Wkp._.Unamort._.Debt._.Exp." localSheetId="1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3" hidden="1">{"Wkp Unamort PreStock Exp",#N/A,FALSE,"Cap Struct WPs"}</definedName>
    <definedName name="wrn.Wkp._.Unamort._.PreStock._.Exp." localSheetId="4" hidden="1">{"Wkp Unamort PreStock Exp",#N/A,FALSE,"Cap Struct WPs"}</definedName>
    <definedName name="wrn.Wkp._.Unamort._.PreStock._.Exp." localSheetId="0" hidden="1">{"Wkp Unamort PreStock Exp",#N/A,FALSE,"Cap Struct WPs"}</definedName>
    <definedName name="wrn.Wkp._.Unamort._.PreStock._.Exp." localSheetId="2" hidden="1">{"Wkp Unamort PreStock Exp",#N/A,FALSE,"Cap Struct WPs"}</definedName>
    <definedName name="wrn.Wkp._.Unamort._.PreStock._.Exp." localSheetId="1" hidden="1">{"Wkp Unamort PreStock Exp",#N/A,FALSE,"Cap Struct WPs"}</definedName>
    <definedName name="wrn.Wkp._.Unamort._.PreStock._.Exp." hidden="1">{"Wkp Unamort PreStock Exp",#N/A,FALSE,"Cap Struct WPs"}</definedName>
    <definedName name="WV">#REF!</definedName>
    <definedName name="WVAM00">#REF!</definedName>
    <definedName name="WVAM01">#REF!</definedName>
    <definedName name="wvamfiscal">#REF!</definedName>
    <definedName name="xsch4">#REF!</definedName>
    <definedName name="Year">#REF!</definedName>
    <definedName name="YTDWIDE">#REF!</definedName>
    <definedName name="ytm_ltd1">#REF!</definedName>
    <definedName name="ytm_ltd2">#REF!</definedName>
    <definedName name="ytm_ltd3">#REF!</definedName>
    <definedName name="ytm_ltd4">#REF!</definedName>
    <definedName name="ytm_ltd5">#REF!</definedName>
    <definedName name="ytm_ltd6">#REF!</definedName>
    <definedName name="ytm_ltd7">#REF!</definedName>
    <definedName name="ytm_pfs1">#REF!</definedName>
    <definedName name="ytm_pfs2">#REF!</definedName>
    <definedName name="ytm_pfs3">#REF!</definedName>
    <definedName name="ytm_pfs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20" i="8"/>
  <c r="C10" i="4"/>
  <c r="C36" i="4"/>
  <c r="A11" i="8" l="1"/>
  <c r="A12" i="8" s="1"/>
  <c r="A13" i="8" s="1"/>
  <c r="A16" i="8" s="1"/>
  <c r="A17" i="8" s="1"/>
  <c r="A18" i="8" s="1"/>
  <c r="A21" i="8" s="1"/>
  <c r="G44" i="7"/>
  <c r="G38" i="7"/>
  <c r="G37" i="7"/>
  <c r="G36" i="7"/>
  <c r="G35" i="7"/>
  <c r="G34" i="7"/>
  <c r="G33" i="7"/>
  <c r="G32" i="7"/>
  <c r="G31" i="7"/>
  <c r="G27" i="7"/>
  <c r="G26" i="7"/>
  <c r="G25" i="7"/>
  <c r="G24" i="7"/>
  <c r="E21" i="7"/>
  <c r="D21" i="7"/>
  <c r="C21" i="7"/>
  <c r="G20" i="7"/>
  <c r="G19" i="7"/>
  <c r="G18" i="7"/>
  <c r="G17" i="7"/>
  <c r="F16" i="7"/>
  <c r="F21" i="7" s="1"/>
  <c r="G15" i="7"/>
  <c r="F13" i="7"/>
  <c r="F23" i="7" s="1"/>
  <c r="F28" i="7" s="1"/>
  <c r="F30" i="7" s="1"/>
  <c r="F40" i="7" s="1"/>
  <c r="E13" i="7"/>
  <c r="E23" i="7" s="1"/>
  <c r="E28" i="7" s="1"/>
  <c r="E30" i="7" s="1"/>
  <c r="E40" i="7" s="1"/>
  <c r="D13" i="7"/>
  <c r="D23" i="7" s="1"/>
  <c r="D28" i="7" s="1"/>
  <c r="D30" i="7" s="1"/>
  <c r="D40" i="7" s="1"/>
  <c r="C13" i="7"/>
  <c r="C23" i="7" s="1"/>
  <c r="G12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G11" i="7"/>
  <c r="G13" i="7" s="1"/>
  <c r="H37" i="6"/>
  <c r="H36" i="6"/>
  <c r="H35" i="6"/>
  <c r="H34" i="6"/>
  <c r="H33" i="6"/>
  <c r="H32" i="6"/>
  <c r="H31" i="6"/>
  <c r="H30" i="6"/>
  <c r="G29" i="6"/>
  <c r="G39" i="6" s="1"/>
  <c r="G42" i="6" s="1"/>
  <c r="H28" i="6"/>
  <c r="F28" i="6"/>
  <c r="D28" i="6"/>
  <c r="E28" i="6" s="1"/>
  <c r="G27" i="6"/>
  <c r="H26" i="6"/>
  <c r="H25" i="6"/>
  <c r="H24" i="6"/>
  <c r="H23" i="6"/>
  <c r="G20" i="6"/>
  <c r="E20" i="6"/>
  <c r="E22" i="6" s="1"/>
  <c r="E27" i="6" s="1"/>
  <c r="E29" i="6" s="1"/>
  <c r="E39" i="6" s="1"/>
  <c r="E42" i="6" s="1"/>
  <c r="D20" i="6"/>
  <c r="C20" i="6"/>
  <c r="C22" i="6" s="1"/>
  <c r="H19" i="6"/>
  <c r="H18" i="6"/>
  <c r="H17" i="6"/>
  <c r="H16" i="6"/>
  <c r="F15" i="6"/>
  <c r="H15" i="6" s="1"/>
  <c r="H20" i="6" s="1"/>
  <c r="E15" i="6"/>
  <c r="H14" i="6"/>
  <c r="G12" i="6"/>
  <c r="F12" i="6"/>
  <c r="E12" i="6"/>
  <c r="D12" i="6"/>
  <c r="D22" i="6" s="1"/>
  <c r="D27" i="6" s="1"/>
  <c r="D29" i="6" s="1"/>
  <c r="D39" i="6" s="1"/>
  <c r="D42" i="6" s="1"/>
  <c r="C12" i="6"/>
  <c r="H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H10" i="6"/>
  <c r="H12" i="6" s="1"/>
  <c r="G6" i="6"/>
  <c r="C29" i="5"/>
  <c r="C31" i="5" s="1"/>
  <c r="C17" i="5"/>
  <c r="C24" i="5" s="1"/>
  <c r="C16" i="5"/>
  <c r="C18" i="5" s="1"/>
  <c r="C14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C18" i="8" l="1"/>
  <c r="C27" i="6"/>
  <c r="C29" i="6" s="1"/>
  <c r="C39" i="6" s="1"/>
  <c r="C42" i="6" s="1"/>
  <c r="G23" i="7"/>
  <c r="G28" i="7" s="1"/>
  <c r="G30" i="7" s="1"/>
  <c r="G40" i="7" s="1"/>
  <c r="G46" i="7" s="1"/>
  <c r="C28" i="7"/>
  <c r="C30" i="7" s="1"/>
  <c r="C40" i="7" s="1"/>
  <c r="G16" i="7"/>
  <c r="G21" i="7" s="1"/>
  <c r="C23" i="5"/>
  <c r="C25" i="5" s="1"/>
  <c r="C33" i="5" s="1"/>
  <c r="F20" i="6"/>
  <c r="F22" i="6" s="1"/>
  <c r="C21" i="8" l="1"/>
  <c r="F27" i="6"/>
  <c r="F29" i="6" s="1"/>
  <c r="F39" i="6" s="1"/>
  <c r="F42" i="6" s="1"/>
  <c r="H22" i="6"/>
  <c r="H27" i="6" s="1"/>
  <c r="H29" i="6" s="1"/>
  <c r="H39" i="6" s="1"/>
  <c r="G49" i="7"/>
  <c r="C37" i="5"/>
  <c r="C43" i="5" s="1"/>
  <c r="C35" i="5" l="1"/>
  <c r="H42" i="6"/>
  <c r="C41" i="5" s="1"/>
  <c r="C36" i="5" l="1"/>
  <c r="C42" i="5" s="1"/>
  <c r="C44" i="5" s="1"/>
  <c r="C41" i="4" l="1"/>
  <c r="C25" i="4" s="1"/>
  <c r="C16" i="4" l="1"/>
  <c r="A11" i="4"/>
  <c r="A12" i="4" s="1"/>
  <c r="A16" i="4" l="1"/>
  <c r="C12" i="4"/>
  <c r="C19" i="4" l="1"/>
  <c r="C21" i="4" s="1"/>
  <c r="C24" i="4" s="1"/>
  <c r="C26" i="4" s="1"/>
  <c r="C28" i="4" s="1"/>
</calcChain>
</file>

<file path=xl/sharedStrings.xml><?xml version="1.0" encoding="utf-8"?>
<sst xmlns="http://schemas.openxmlformats.org/spreadsheetml/2006/main" count="197" uniqueCount="134">
  <si>
    <t>QIP 5 Rider Charge</t>
  </si>
  <si>
    <t>QIP 5 Revenue Requirement</t>
  </si>
  <si>
    <t>Line No.</t>
  </si>
  <si>
    <t>For the Four Months Ended December 31, 2024</t>
  </si>
  <si>
    <t>Kentucky-American Water Company</t>
  </si>
  <si>
    <t>QIP Rider Charge</t>
  </si>
  <si>
    <t>QIP Revenue Requirement Rate Adj</t>
  </si>
  <si>
    <t>QIP Property Taxes - QIP 4</t>
  </si>
  <si>
    <t>QIP Property Taxes - QIP 3</t>
  </si>
  <si>
    <t>QIP Property Taxes - QIP 2</t>
  </si>
  <si>
    <t>QIP Property Taxes - QIP 1</t>
  </si>
  <si>
    <t>QIP Depreciation Expense - QIP 4</t>
  </si>
  <si>
    <t>QIP Depreciation Expense - QIP 3</t>
  </si>
  <si>
    <t>QIP Depreciation Expense - QIP 2</t>
  </si>
  <si>
    <t>QIP Depreciation Expense - QIP 1</t>
  </si>
  <si>
    <t>QIP Revenue on Net Change to Rate Base</t>
  </si>
  <si>
    <t>Pre-Tax Rate of Return</t>
  </si>
  <si>
    <t>Net Change to Rate Base</t>
  </si>
  <si>
    <t>Accumulated Deferred Taxes - QIP 4</t>
  </si>
  <si>
    <t>Accumulated Deferred Taxes - QIP 3</t>
  </si>
  <si>
    <t>Accumulated Deferred Taxes - QIP 2</t>
  </si>
  <si>
    <t>Accumulated Deferred Taxes - QIP 1</t>
  </si>
  <si>
    <t>Net Change to Net Plant</t>
  </si>
  <si>
    <t>Net Change to Accum Depr</t>
  </si>
  <si>
    <t>Depreciation Accrual - QIP 4</t>
  </si>
  <si>
    <t>Depreciation Accrual - QIP 3</t>
  </si>
  <si>
    <t>Depreciation Accrual - QIP 2</t>
  </si>
  <si>
    <t>Depreciation Accrual - QIP 1</t>
  </si>
  <si>
    <t>Retirements</t>
  </si>
  <si>
    <t xml:space="preserve">Cost of Removal </t>
  </si>
  <si>
    <t>Net Change to Gross Plant</t>
  </si>
  <si>
    <t>QIP Plant Additions</t>
  </si>
  <si>
    <t>Total QIP</t>
  </si>
  <si>
    <t>September 2024 - December 2024</t>
  </si>
  <si>
    <t>July 2023 - 
June 2024</t>
  </si>
  <si>
    <t>July 2022 - 
June 2023</t>
  </si>
  <si>
    <t>July 2021 - 
June 2022</t>
  </si>
  <si>
    <t>July 2020 - 
June 2021</t>
  </si>
  <si>
    <t>4 Mo. Avg. Ended December 31, 2024</t>
  </si>
  <si>
    <t>13 Mo. Avg. Ended June 30, 2024</t>
  </si>
  <si>
    <t>As of June 30, 2023</t>
  </si>
  <si>
    <t>As of June 30, 2022</t>
  </si>
  <si>
    <t>As of June 30, 2021</t>
  </si>
  <si>
    <t>QIP 5</t>
  </si>
  <si>
    <t>QIP 4</t>
  </si>
  <si>
    <t>QIP 3</t>
  </si>
  <si>
    <t>QIP 2</t>
  </si>
  <si>
    <t>QIP 1</t>
  </si>
  <si>
    <t>Case No. 2023-00030</t>
  </si>
  <si>
    <t>Case No. 2022-00300</t>
  </si>
  <si>
    <t>Case No. 2022-00328</t>
  </si>
  <si>
    <t>Case No. 2021-00376</t>
  </si>
  <si>
    <t>QIP Year 5 Annual Balancing Adjustment</t>
  </si>
  <si>
    <t>Balancing Adjustment Monthly Bill Impact</t>
  </si>
  <si>
    <t>(Average Residential Customer using 3,800 gal)</t>
  </si>
  <si>
    <t>(1) QIP 5 Rider Charge</t>
  </si>
  <si>
    <t>Billed Revenues - September 1, 2024-December 31, 2024</t>
  </si>
  <si>
    <t>Prorated QIP 5 Revenue Requirement</t>
  </si>
  <si>
    <t>(3) Prorated QIP 5 Revenue Requirement compared to Actual Billed Revenues</t>
  </si>
  <si>
    <t>(4) QIP 5 Balancing Adjustment Calculation</t>
  </si>
  <si>
    <t>QIP 5 Under/(Over) Recovery Variance</t>
  </si>
  <si>
    <t>QIP 5 Balancing Adjustment Rider Charge</t>
  </si>
  <si>
    <t>QIP 5 Balancing Adjustment Effective Date</t>
  </si>
  <si>
    <t>QIP 5 Balancing Adjustment End Date</t>
  </si>
  <si>
    <t>Total Days</t>
  </si>
  <si>
    <t>[A] Prorated Days for QIP 5 Revenue Requirement</t>
  </si>
  <si>
    <t>QIP 5 Start Date</t>
  </si>
  <si>
    <t>QIP 5 End Date</t>
  </si>
  <si>
    <t>[B] Prorated Days for QIP 5 Balancing Adjustment</t>
  </si>
  <si>
    <t>Prorated QIP 5 Revenue Requirement [A]</t>
  </si>
  <si>
    <t>(2) Prorated QIP 5 Revenue Requirement for Future QIP 5 Balancing Adjustment</t>
  </si>
  <si>
    <t>Revenues - Order in Case No. 2024-00173</t>
  </si>
  <si>
    <t>Revenues - Rehearing Order in Case No. 2023-00191</t>
  </si>
  <si>
    <t>Case No. 2024-00272</t>
  </si>
  <si>
    <t>QIP 6 Revenues</t>
  </si>
  <si>
    <t>Updated</t>
  </si>
  <si>
    <t>QIP 6</t>
  </si>
  <si>
    <t>January - December</t>
  </si>
  <si>
    <t>13-Month Average Rate Base</t>
  </si>
  <si>
    <t>After-Tax Rate of Return - Debt</t>
  </si>
  <si>
    <t>After-Tax Rate of Return - Equity</t>
  </si>
  <si>
    <t>After-Tax Rate of Return - Total</t>
  </si>
  <si>
    <t>After-Tax Return - Debt (Line 1 x Line 3)</t>
  </si>
  <si>
    <t>After-Tax Return - Equity (Line 1 x Line 4)</t>
  </si>
  <si>
    <t>After-Tax Return - Total (Line 7 + Line 8)</t>
  </si>
  <si>
    <t>Gross Revenue Conversion Factor - Debt &amp; Expense</t>
  </si>
  <si>
    <t>Gross Revenue Conversion Factor - Equity</t>
  </si>
  <si>
    <t>Pre-Tax Return - Debt (Line 7 x Line 11)</t>
  </si>
  <si>
    <t>Pre-Tax Return - Equity (Line 8 x Line 12)</t>
  </si>
  <si>
    <t>Pre-Tax Return - Total (Line 7 + Line 8)</t>
  </si>
  <si>
    <t>After-Tax Expense - Depreciation</t>
  </si>
  <si>
    <t xml:space="preserve">After-Tax Expense - Property Tax </t>
  </si>
  <si>
    <t>After-Tax Expense - Total</t>
  </si>
  <si>
    <t>Pre-Tax Expense Total (Line 20 x Line 11)</t>
  </si>
  <si>
    <t>Total QIP Revenue Requirement (Line 16 + Line 22)</t>
  </si>
  <si>
    <t>Prior QIP Revenue Requirement</t>
  </si>
  <si>
    <t>Incremental QIP Revenue (Line 24 - Line 26)</t>
  </si>
  <si>
    <t>Balancing Adjustment</t>
  </si>
  <si>
    <t>Prior QIP Charge (Line 26 / Line 30)</t>
  </si>
  <si>
    <t>Incremental QIP Charge (Line 27 / Line 30)</t>
  </si>
  <si>
    <t>Balancing Adjustment (Line 28 / Line 30)</t>
  </si>
  <si>
    <t>Total QIP Charge (Line 32 + Line 33 + Line 34)</t>
  </si>
  <si>
    <t>Note:</t>
  </si>
  <si>
    <t>*Prior QIP Charge is based on the Prior QIP Revenue Requirement divided by the Revenue Requirement ordered in Case No. 2024-00173</t>
  </si>
  <si>
    <t>Case No. 2024-00173</t>
  </si>
  <si>
    <t>QIP 5 Filing</t>
  </si>
  <si>
    <t>QIP Year 4 Annual Balancing Adjustment</t>
  </si>
  <si>
    <t>For the Twelve Months Ended June 30, 2024</t>
  </si>
  <si>
    <t>Case No. 2023-00300</t>
  </si>
  <si>
    <t>Billed Revenues</t>
  </si>
  <si>
    <t>Less: QIP 3 Undercollection</t>
  </si>
  <si>
    <t>Net Billed Revenues</t>
  </si>
  <si>
    <t>Under/(Over) Recovery Variance</t>
  </si>
  <si>
    <t>QIP Balancing Adjustment Rider Charge</t>
  </si>
  <si>
    <t xml:space="preserve">QIP 5 Revenue Requirement </t>
  </si>
  <si>
    <t xml:space="preserve">QIP 6 Incremental Revenue Requirement </t>
  </si>
  <si>
    <t>QIP 4 Balancing Adjustment</t>
  </si>
  <si>
    <t>QIP 5 Balancing Adjustment</t>
  </si>
  <si>
    <t>QIP 5 Revenue Requirement Charge</t>
  </si>
  <si>
    <t>*</t>
  </si>
  <si>
    <t>QIP 6 Incremental Revenue Requirement Charge</t>
  </si>
  <si>
    <t>QIP 4 Balancing Adjustment Charge</t>
  </si>
  <si>
    <t>QIP 5 Balancing Adjustment Charge</t>
  </si>
  <si>
    <t>Total QIP Charge Summary</t>
  </si>
  <si>
    <t>Total QIP Charge Case No. 2024-00272</t>
  </si>
  <si>
    <t>*Base Revenues - Rehearing Order in Case No. 2023-00191</t>
  </si>
  <si>
    <t>Total Proposed QIP Charge Case</t>
  </si>
  <si>
    <t>Prorated Base Revenues - Case No. 2023-00191* [B]</t>
  </si>
  <si>
    <t>Page 1 of 5</t>
  </si>
  <si>
    <t>Page 2 of 5</t>
  </si>
  <si>
    <t>Page 3 of 5</t>
  </si>
  <si>
    <t>Page 4 of 5</t>
  </si>
  <si>
    <t>Page 5 of 5</t>
  </si>
  <si>
    <t>Case No. 2025-00099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</si>
</sst>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&quot;$&quot;#,##0"/>
    <numFmt numFmtId="167" formatCode="0.0000%"/>
    <numFmt numFmtId="168" formatCode="0.00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3" applyFont="1"/>
    <xf numFmtId="0" fontId="4" fillId="0" borderId="1" xfId="3" applyFont="1" applyBorder="1"/>
    <xf numFmtId="0" fontId="4" fillId="0" borderId="0" xfId="3" applyFont="1" applyAlignment="1">
      <alignment horizontal="center"/>
    </xf>
    <xf numFmtId="0" fontId="5" fillId="0" borderId="0" xfId="3" applyFont="1"/>
    <xf numFmtId="5" fontId="4" fillId="0" borderId="0" xfId="3" applyNumberFormat="1" applyFont="1"/>
    <xf numFmtId="37" fontId="1" fillId="0" borderId="0" xfId="5" applyNumberFormat="1"/>
    <xf numFmtId="37" fontId="4" fillId="0" borderId="0" xfId="3" applyNumberFormat="1" applyFont="1"/>
    <xf numFmtId="10" fontId="4" fillId="0" borderId="0" xfId="4" applyNumberFormat="1" applyFont="1" applyBorder="1"/>
    <xf numFmtId="0" fontId="4" fillId="0" borderId="2" xfId="3" applyFont="1" applyBorder="1"/>
    <xf numFmtId="0" fontId="5" fillId="0" borderId="0" xfId="3" applyFont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0" xfId="3" applyFont="1" applyAlignment="1">
      <alignment horizontal="right"/>
    </xf>
    <xf numFmtId="37" fontId="0" fillId="0" borderId="0" xfId="0" applyNumberFormat="1"/>
    <xf numFmtId="37" fontId="0" fillId="0" borderId="0" xfId="0" applyNumberFormat="1" applyAlignment="1">
      <alignment horizontal="center"/>
    </xf>
    <xf numFmtId="10" fontId="0" fillId="0" borderId="1" xfId="0" applyNumberFormat="1" applyBorder="1"/>
    <xf numFmtId="5" fontId="0" fillId="0" borderId="4" xfId="0" applyNumberFormat="1" applyBorder="1"/>
    <xf numFmtId="37" fontId="2" fillId="0" borderId="0" xfId="0" applyNumberFormat="1" applyFont="1"/>
    <xf numFmtId="37" fontId="0" fillId="0" borderId="2" xfId="0" applyNumberFormat="1" applyBorder="1"/>
    <xf numFmtId="37" fontId="0" fillId="0" borderId="3" xfId="0" applyNumberFormat="1" applyBorder="1"/>
    <xf numFmtId="10" fontId="0" fillId="0" borderId="3" xfId="2" applyNumberFormat="1" applyFont="1" applyFill="1" applyBorder="1"/>
    <xf numFmtId="37" fontId="2" fillId="0" borderId="0" xfId="0" applyNumberFormat="1" applyFont="1" applyAlignment="1">
      <alignment horizontal="left" indent="1"/>
    </xf>
    <xf numFmtId="37" fontId="0" fillId="0" borderId="5" xfId="0" applyNumberFormat="1" applyBorder="1"/>
    <xf numFmtId="37" fontId="6" fillId="0" borderId="0" xfId="0" applyNumberFormat="1" applyFont="1"/>
    <xf numFmtId="43" fontId="0" fillId="0" borderId="0" xfId="1" applyFont="1"/>
    <xf numFmtId="39" fontId="0" fillId="0" borderId="0" xfId="0" applyNumberFormat="1"/>
    <xf numFmtId="5" fontId="6" fillId="0" borderId="0" xfId="0" applyNumberFormat="1" applyFont="1"/>
    <xf numFmtId="5" fontId="0" fillId="0" borderId="0" xfId="0" applyNumberFormat="1"/>
    <xf numFmtId="0" fontId="2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37" fontId="2" fillId="0" borderId="3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wrapText="1"/>
    </xf>
    <xf numFmtId="0" fontId="2" fillId="0" borderId="0" xfId="0" applyFont="1"/>
    <xf numFmtId="37" fontId="6" fillId="0" borderId="0" xfId="0" applyNumberFormat="1" applyFont="1" applyAlignment="1">
      <alignment horizontal="center"/>
    </xf>
    <xf numFmtId="5" fontId="6" fillId="0" borderId="3" xfId="0" applyNumberFormat="1" applyFont="1" applyBorder="1"/>
    <xf numFmtId="165" fontId="4" fillId="0" borderId="0" xfId="1" applyNumberFormat="1" applyFont="1"/>
    <xf numFmtId="0" fontId="2" fillId="0" borderId="0" xfId="0" applyFont="1" applyAlignment="1">
      <alignment horizontal="center"/>
    </xf>
    <xf numFmtId="0" fontId="8" fillId="0" borderId="0" xfId="3" applyFont="1"/>
    <xf numFmtId="0" fontId="4" fillId="0" borderId="0" xfId="3" applyFont="1" applyAlignment="1">
      <alignment horizontal="left" indent="2"/>
    </xf>
    <xf numFmtId="10" fontId="4" fillId="0" borderId="2" xfId="2" applyNumberFormat="1" applyFont="1" applyBorder="1"/>
    <xf numFmtId="10" fontId="4" fillId="0" borderId="0" xfId="2" applyNumberFormat="1" applyFont="1" applyBorder="1"/>
    <xf numFmtId="14" fontId="1" fillId="0" borderId="0" xfId="5" applyNumberFormat="1"/>
    <xf numFmtId="0" fontId="4" fillId="0" borderId="0" xfId="0" applyFont="1"/>
    <xf numFmtId="0" fontId="4" fillId="0" borderId="3" xfId="3" applyFont="1" applyBorder="1"/>
    <xf numFmtId="165" fontId="4" fillId="0" borderId="3" xfId="1" applyNumberFormat="1" applyFont="1" applyBorder="1"/>
    <xf numFmtId="10" fontId="4" fillId="0" borderId="1" xfId="2" applyNumberFormat="1" applyFont="1" applyBorder="1"/>
    <xf numFmtId="37" fontId="4" fillId="0" borderId="0" xfId="0" applyNumberFormat="1" applyFont="1"/>
    <xf numFmtId="7" fontId="4" fillId="0" borderId="0" xfId="0" applyNumberFormat="1" applyFont="1"/>
    <xf numFmtId="166" fontId="4" fillId="0" borderId="0" xfId="1" applyNumberFormat="1" applyFont="1"/>
    <xf numFmtId="0" fontId="5" fillId="0" borderId="0" xfId="0" applyFont="1" applyAlignment="1">
      <alignment horizontal="right"/>
    </xf>
    <xf numFmtId="0" fontId="5" fillId="0" borderId="0" xfId="7" applyFont="1"/>
    <xf numFmtId="37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 wrapText="1"/>
    </xf>
    <xf numFmtId="5" fontId="0" fillId="0" borderId="0" xfId="6" applyNumberFormat="1" applyFont="1" applyFill="1" applyBorder="1"/>
    <xf numFmtId="10" fontId="0" fillId="0" borderId="0" xfId="2" applyNumberFormat="1" applyFont="1" applyBorder="1"/>
    <xf numFmtId="10" fontId="2" fillId="0" borderId="2" xfId="2" applyNumberFormat="1" applyFont="1" applyBorder="1"/>
    <xf numFmtId="5" fontId="0" fillId="0" borderId="0" xfId="6" applyNumberFormat="1" applyFont="1" applyBorder="1"/>
    <xf numFmtId="5" fontId="2" fillId="0" borderId="2" xfId="6" applyNumberFormat="1" applyFont="1" applyBorder="1"/>
    <xf numFmtId="167" fontId="0" fillId="0" borderId="0" xfId="2" applyNumberFormat="1" applyFont="1" applyBorder="1"/>
    <xf numFmtId="5" fontId="2" fillId="0" borderId="0" xfId="6" applyNumberFormat="1" applyFont="1" applyBorder="1"/>
    <xf numFmtId="5" fontId="2" fillId="0" borderId="1" xfId="6" applyNumberFormat="1" applyFont="1" applyBorder="1"/>
    <xf numFmtId="5" fontId="0" fillId="0" borderId="0" xfId="6" applyNumberFormat="1" applyFont="1"/>
    <xf numFmtId="165" fontId="0" fillId="0" borderId="0" xfId="1" applyNumberFormat="1" applyFont="1" applyFill="1"/>
    <xf numFmtId="165" fontId="6" fillId="0" borderId="0" xfId="1" applyNumberFormat="1" applyFont="1"/>
    <xf numFmtId="10" fontId="2" fillId="0" borderId="1" xfId="2" applyNumberFormat="1" applyFont="1" applyBorder="1"/>
    <xf numFmtId="37" fontId="2" fillId="0" borderId="3" xfId="0" applyNumberFormat="1" applyFont="1" applyBorder="1"/>
    <xf numFmtId="168" fontId="0" fillId="0" borderId="0" xfId="2" applyNumberFormat="1" applyFont="1"/>
    <xf numFmtId="37" fontId="3" fillId="0" borderId="0" xfId="7" applyNumberFormat="1"/>
    <xf numFmtId="0" fontId="3" fillId="0" borderId="0" xfId="7"/>
    <xf numFmtId="37" fontId="2" fillId="0" borderId="0" xfId="5" applyNumberFormat="1" applyFont="1" applyAlignment="1">
      <alignment horizontal="right"/>
    </xf>
    <xf numFmtId="37" fontId="2" fillId="0" borderId="0" xfId="7" applyNumberFormat="1" applyFont="1"/>
    <xf numFmtId="0" fontId="2" fillId="0" borderId="0" xfId="7" applyFont="1"/>
    <xf numFmtId="0" fontId="1" fillId="0" borderId="0" xfId="5"/>
    <xf numFmtId="37" fontId="2" fillId="0" borderId="0" xfId="7" applyNumberFormat="1" applyFont="1" applyAlignment="1">
      <alignment horizontal="center"/>
    </xf>
    <xf numFmtId="37" fontId="2" fillId="0" borderId="0" xfId="7" applyNumberFormat="1" applyFont="1" applyAlignment="1">
      <alignment wrapText="1"/>
    </xf>
    <xf numFmtId="37" fontId="2" fillId="0" borderId="0" xfId="5" applyNumberFormat="1" applyFont="1" applyAlignment="1">
      <alignment wrapText="1"/>
    </xf>
    <xf numFmtId="37" fontId="2" fillId="0" borderId="0" xfId="5" applyNumberFormat="1" applyFont="1" applyAlignment="1">
      <alignment horizontal="center"/>
    </xf>
    <xf numFmtId="37" fontId="2" fillId="0" borderId="0" xfId="7" applyNumberFormat="1" applyFont="1" applyAlignment="1">
      <alignment horizontal="center" wrapText="1"/>
    </xf>
    <xf numFmtId="37" fontId="2" fillId="0" borderId="3" xfId="7" applyNumberFormat="1" applyFont="1" applyBorder="1" applyAlignment="1">
      <alignment horizontal="center"/>
    </xf>
    <xf numFmtId="37" fontId="3" fillId="0" borderId="3" xfId="7" applyNumberFormat="1" applyBorder="1"/>
    <xf numFmtId="0" fontId="2" fillId="0" borderId="3" xfId="7" applyFont="1" applyBorder="1" applyAlignment="1">
      <alignment horizontal="center" wrapText="1"/>
    </xf>
    <xf numFmtId="0" fontId="2" fillId="0" borderId="0" xfId="5" applyFont="1" applyAlignment="1">
      <alignment horizontal="center" wrapText="1"/>
    </xf>
    <xf numFmtId="37" fontId="3" fillId="0" borderId="0" xfId="7" applyNumberFormat="1" applyAlignment="1">
      <alignment horizontal="center"/>
    </xf>
    <xf numFmtId="5" fontId="3" fillId="0" borderId="0" xfId="7" applyNumberFormat="1"/>
    <xf numFmtId="5" fontId="6" fillId="0" borderId="0" xfId="7" applyNumberFormat="1" applyFont="1"/>
    <xf numFmtId="5" fontId="6" fillId="0" borderId="0" xfId="5" applyNumberFormat="1" applyFont="1"/>
    <xf numFmtId="37" fontId="2" fillId="0" borderId="0" xfId="7" applyNumberFormat="1" applyFont="1" applyAlignment="1">
      <alignment horizontal="left" indent="1"/>
    </xf>
    <xf numFmtId="37" fontId="3" fillId="0" borderId="5" xfId="7" applyNumberFormat="1" applyBorder="1"/>
    <xf numFmtId="37" fontId="6" fillId="0" borderId="0" xfId="7" applyNumberFormat="1" applyFont="1"/>
    <xf numFmtId="10" fontId="1" fillId="0" borderId="0" xfId="8" applyNumberFormat="1" applyFont="1" applyFill="1" applyBorder="1"/>
    <xf numFmtId="37" fontId="3" fillId="0" borderId="2" xfId="7" applyNumberFormat="1" applyBorder="1"/>
    <xf numFmtId="10" fontId="0" fillId="0" borderId="3" xfId="9" applyNumberFormat="1" applyFont="1" applyFill="1" applyBorder="1"/>
    <xf numFmtId="5" fontId="1" fillId="0" borderId="0" xfId="5" applyNumberFormat="1"/>
    <xf numFmtId="37" fontId="9" fillId="0" borderId="0" xfId="7" applyNumberFormat="1" applyFont="1"/>
    <xf numFmtId="10" fontId="1" fillId="0" borderId="0" xfId="5" applyNumberFormat="1"/>
    <xf numFmtId="5" fontId="3" fillId="0" borderId="4" xfId="7" applyNumberFormat="1" applyBorder="1"/>
    <xf numFmtId="10" fontId="1" fillId="0" borderId="0" xfId="8" applyNumberFormat="1" applyFont="1" applyFill="1"/>
    <xf numFmtId="37" fontId="1" fillId="0" borderId="0" xfId="10" applyNumberFormat="1"/>
    <xf numFmtId="10" fontId="0" fillId="0" borderId="0" xfId="9" applyNumberFormat="1" applyFont="1"/>
    <xf numFmtId="164" fontId="0" fillId="0" borderId="0" xfId="11" applyNumberFormat="1" applyFont="1"/>
    <xf numFmtId="5" fontId="1" fillId="0" borderId="2" xfId="10" applyNumberFormat="1" applyBorder="1"/>
    <xf numFmtId="5" fontId="1" fillId="0" borderId="0" xfId="10" applyNumberFormat="1"/>
    <xf numFmtId="5" fontId="1" fillId="0" borderId="3" xfId="10" applyNumberFormat="1" applyBorder="1"/>
    <xf numFmtId="10" fontId="1" fillId="0" borderId="1" xfId="10" applyNumberForma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6" applyNumberFormat="1" applyFont="1"/>
    <xf numFmtId="10" fontId="2" fillId="0" borderId="1" xfId="2" applyNumberFormat="1" applyFont="1" applyFill="1" applyBorder="1"/>
    <xf numFmtId="14" fontId="1" fillId="0" borderId="0" xfId="0" applyNumberFormat="1" applyFont="1"/>
  </cellXfs>
  <cellStyles count="12">
    <cellStyle name="Comma" xfId="1" builtinId="3"/>
    <cellStyle name="Comma 6" xfId="11" xr:uid="{F5FE83BC-5961-4DD0-85FE-7A431534DB64}"/>
    <cellStyle name="Currency" xfId="6" builtinId="4"/>
    <cellStyle name="Normal" xfId="0" builtinId="0"/>
    <cellStyle name="Normal 2 2" xfId="5" xr:uid="{0D90CD43-7B51-49B2-B511-F5E5E0F0DBE8}"/>
    <cellStyle name="Normal 2 3 2" xfId="10" xr:uid="{CA3305F6-5DA7-45B4-9D63-C888DC8C06BE}"/>
    <cellStyle name="Normal 3" xfId="3" xr:uid="{0A90DF63-E9B1-4E3C-A7DF-65C13A69F2FF}"/>
    <cellStyle name="Normal 3 2" xfId="7" xr:uid="{4234D21F-191E-4A5C-9434-8BD9CF17FD7C}"/>
    <cellStyle name="Percent" xfId="2" builtinId="5"/>
    <cellStyle name="Percent 2 3" xfId="8" xr:uid="{DF11510E-7AE3-4321-ADC9-63A4890F1DF4}"/>
    <cellStyle name="Percent 3" xfId="4" xr:uid="{6E4F1CB6-53B1-4FB2-A634-02955E33A86F}"/>
    <cellStyle name="Percent 4" xfId="9" xr:uid="{DC65E2EF-269F-4FCD-AE2D-C3ABA1E1D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1965-723C-4BEF-A8B7-7BF809BA3E8E}">
  <dimension ref="A1:L53"/>
  <sheetViews>
    <sheetView zoomScaleNormal="100" workbookViewId="0">
      <selection activeCell="J29" sqref="J29"/>
    </sheetView>
  </sheetViews>
  <sheetFormatPr defaultColWidth="9.140625" defaultRowHeight="15" x14ac:dyDescent="0.25"/>
  <cols>
    <col min="1" max="1" width="9.140625" style="1"/>
    <col min="2" max="2" width="51.85546875" style="1" bestFit="1" customWidth="1"/>
    <col min="3" max="3" width="16.5703125" style="1" customWidth="1"/>
    <col min="4" max="4" width="18.28515625" style="1" customWidth="1"/>
    <col min="5" max="5" width="15.28515625" style="1" customWidth="1"/>
    <col min="6" max="6" width="12.5703125" style="1" bestFit="1" customWidth="1"/>
    <col min="7" max="16384" width="9.140625" style="1"/>
  </cols>
  <sheetData>
    <row r="1" spans="1:12" x14ac:dyDescent="0.25">
      <c r="A1" s="4" t="s">
        <v>4</v>
      </c>
      <c r="C1" s="12" t="s">
        <v>128</v>
      </c>
    </row>
    <row r="2" spans="1:12" x14ac:dyDescent="0.25">
      <c r="A2" s="4" t="s">
        <v>133</v>
      </c>
    </row>
    <row r="3" spans="1:12" x14ac:dyDescent="0.25">
      <c r="A3" s="4" t="s">
        <v>52</v>
      </c>
    </row>
    <row r="4" spans="1:12" x14ac:dyDescent="0.25">
      <c r="A4" s="4" t="s">
        <v>3</v>
      </c>
      <c r="C4" s="12"/>
    </row>
    <row r="6" spans="1:12" x14ac:dyDescent="0.25">
      <c r="A6" s="11" t="s">
        <v>2</v>
      </c>
    </row>
    <row r="7" spans="1:12" x14ac:dyDescent="0.25">
      <c r="A7" s="10"/>
    </row>
    <row r="8" spans="1:12" x14ac:dyDescent="0.25">
      <c r="A8" s="4" t="s">
        <v>55</v>
      </c>
    </row>
    <row r="10" spans="1:12" x14ac:dyDescent="0.25">
      <c r="A10" s="3">
        <v>1</v>
      </c>
      <c r="B10" s="1" t="s">
        <v>1</v>
      </c>
      <c r="C10" s="5">
        <f>'QIP 1-5'!H39</f>
        <v>7735980.1599608799</v>
      </c>
      <c r="L10" s="40"/>
    </row>
    <row r="11" spans="1:12" x14ac:dyDescent="0.25">
      <c r="A11" s="3">
        <f>A10+1</f>
        <v>2</v>
      </c>
      <c r="B11" s="1" t="s">
        <v>71</v>
      </c>
      <c r="C11" s="38">
        <v>122919594</v>
      </c>
      <c r="L11" s="40"/>
    </row>
    <row r="12" spans="1:12" x14ac:dyDescent="0.25">
      <c r="A12" s="3">
        <f t="shared" ref="A12" si="0">A11+1</f>
        <v>3</v>
      </c>
      <c r="B12" s="9" t="s">
        <v>0</v>
      </c>
      <c r="C12" s="42">
        <f>C10/C11</f>
        <v>6.2935288900814956E-2</v>
      </c>
      <c r="L12" s="40"/>
    </row>
    <row r="13" spans="1:12" x14ac:dyDescent="0.25">
      <c r="A13" s="3"/>
      <c r="C13" s="43"/>
      <c r="L13" s="40"/>
    </row>
    <row r="14" spans="1:12" x14ac:dyDescent="0.25">
      <c r="A14" s="4" t="s">
        <v>70</v>
      </c>
      <c r="D14" s="6"/>
      <c r="E14" s="6"/>
      <c r="L14" s="40"/>
    </row>
    <row r="15" spans="1:12" x14ac:dyDescent="0.25">
      <c r="A15" s="4"/>
      <c r="D15" s="6"/>
      <c r="E15" s="6"/>
      <c r="L15" s="40"/>
    </row>
    <row r="16" spans="1:12" x14ac:dyDescent="0.25">
      <c r="A16" s="3">
        <f>A12+1</f>
        <v>4</v>
      </c>
      <c r="B16" s="1" t="s">
        <v>69</v>
      </c>
      <c r="C16" s="5">
        <f>C10/365*C36</f>
        <v>2585724.8753841845</v>
      </c>
      <c r="E16" s="5"/>
      <c r="L16" s="40"/>
    </row>
    <row r="17" spans="1:12" x14ac:dyDescent="0.25">
      <c r="A17" s="3"/>
      <c r="C17" s="8"/>
      <c r="E17" s="8"/>
      <c r="L17" s="40"/>
    </row>
    <row r="18" spans="1:12" x14ac:dyDescent="0.25">
      <c r="A18" s="4" t="s">
        <v>58</v>
      </c>
      <c r="F18" s="6"/>
      <c r="G18" s="44"/>
      <c r="L18" s="40"/>
    </row>
    <row r="19" spans="1:12" x14ac:dyDescent="0.25">
      <c r="A19" s="3">
        <v>5</v>
      </c>
      <c r="B19" s="1" t="s">
        <v>57</v>
      </c>
      <c r="C19" s="5">
        <f>C16</f>
        <v>2585724.8753841845</v>
      </c>
      <c r="F19" s="6"/>
      <c r="G19" s="44"/>
      <c r="L19" s="40"/>
    </row>
    <row r="20" spans="1:12" x14ac:dyDescent="0.25">
      <c r="A20" s="3">
        <v>6</v>
      </c>
      <c r="B20" s="46" t="s">
        <v>56</v>
      </c>
      <c r="C20" s="47">
        <v>2569659.0300000003</v>
      </c>
      <c r="F20" s="6"/>
      <c r="G20" s="44"/>
      <c r="L20" s="40"/>
    </row>
    <row r="21" spans="1:12" x14ac:dyDescent="0.25">
      <c r="A21" s="3">
        <v>7</v>
      </c>
      <c r="B21" s="1" t="s">
        <v>60</v>
      </c>
      <c r="C21" s="5">
        <f>C19-C20</f>
        <v>16065.845384184271</v>
      </c>
      <c r="F21" s="6"/>
      <c r="G21" s="44"/>
      <c r="L21" s="40"/>
    </row>
    <row r="22" spans="1:12" x14ac:dyDescent="0.25">
      <c r="A22" s="3"/>
      <c r="F22" s="6"/>
      <c r="G22" s="44"/>
      <c r="L22" s="40"/>
    </row>
    <row r="23" spans="1:12" x14ac:dyDescent="0.25">
      <c r="A23" s="4" t="s">
        <v>59</v>
      </c>
      <c r="F23" s="6"/>
      <c r="G23" s="6"/>
    </row>
    <row r="24" spans="1:12" x14ac:dyDescent="0.25">
      <c r="A24" s="3">
        <v>8</v>
      </c>
      <c r="B24" s="1" t="s">
        <v>60</v>
      </c>
      <c r="C24" s="5">
        <f>C21</f>
        <v>16065.845384184271</v>
      </c>
    </row>
    <row r="25" spans="1:12" x14ac:dyDescent="0.25">
      <c r="A25" s="3">
        <v>9</v>
      </c>
      <c r="B25" s="1" t="s">
        <v>127</v>
      </c>
      <c r="C25" s="38">
        <f>C31/365*C41</f>
        <v>60078253.734246574</v>
      </c>
    </row>
    <row r="26" spans="1:12" ht="15.75" thickBot="1" x14ac:dyDescent="0.3">
      <c r="A26" s="3">
        <v>10</v>
      </c>
      <c r="B26" s="2" t="s">
        <v>61</v>
      </c>
      <c r="C26" s="48">
        <f>ROUND(C24/C25,4)</f>
        <v>2.9999999999999997E-4</v>
      </c>
    </row>
    <row r="27" spans="1:12" ht="15.75" thickTop="1" x14ac:dyDescent="0.25">
      <c r="A27" s="3"/>
      <c r="B27" s="6"/>
      <c r="C27" s="5"/>
    </row>
    <row r="28" spans="1:12" x14ac:dyDescent="0.25">
      <c r="A28" s="3"/>
      <c r="B28" s="49" t="s">
        <v>53</v>
      </c>
      <c r="C28" s="50">
        <f>43.14*C26</f>
        <v>1.2941999999999999E-2</v>
      </c>
    </row>
    <row r="29" spans="1:12" x14ac:dyDescent="0.25">
      <c r="A29" s="3"/>
      <c r="B29" s="49" t="s">
        <v>54</v>
      </c>
      <c r="C29" s="45"/>
    </row>
    <row r="30" spans="1:12" x14ac:dyDescent="0.25">
      <c r="A30" s="3"/>
      <c r="B30" s="49"/>
      <c r="C30" s="45"/>
    </row>
    <row r="31" spans="1:12" x14ac:dyDescent="0.25">
      <c r="A31" s="1" t="s">
        <v>125</v>
      </c>
      <c r="C31" s="51">
        <v>119828211</v>
      </c>
    </row>
    <row r="32" spans="1:12" x14ac:dyDescent="0.25">
      <c r="A32" s="3"/>
      <c r="B32" s="49"/>
      <c r="C32" s="45"/>
    </row>
    <row r="33" spans="1:6" x14ac:dyDescent="0.25">
      <c r="A33" s="1" t="s">
        <v>65</v>
      </c>
    </row>
    <row r="34" spans="1:6" x14ac:dyDescent="0.25">
      <c r="A34" s="3"/>
      <c r="B34" s="1" t="s">
        <v>66</v>
      </c>
      <c r="C34" s="112">
        <v>45536</v>
      </c>
    </row>
    <row r="35" spans="1:6" x14ac:dyDescent="0.25">
      <c r="A35" s="3"/>
      <c r="B35" s="1" t="s">
        <v>67</v>
      </c>
      <c r="C35" s="112">
        <v>45657</v>
      </c>
    </row>
    <row r="36" spans="1:6" x14ac:dyDescent="0.25">
      <c r="A36" s="3"/>
      <c r="B36" s="1" t="s">
        <v>64</v>
      </c>
      <c r="C36" s="38">
        <f>1+DATEDIF(C34,C35,"d")</f>
        <v>122</v>
      </c>
    </row>
    <row r="38" spans="1:6" x14ac:dyDescent="0.25">
      <c r="A38" s="1" t="s">
        <v>68</v>
      </c>
    </row>
    <row r="39" spans="1:6" x14ac:dyDescent="0.25">
      <c r="A39" s="3"/>
      <c r="B39" s="1" t="s">
        <v>62</v>
      </c>
      <c r="C39" s="112">
        <v>45840</v>
      </c>
      <c r="F39" s="40"/>
    </row>
    <row r="40" spans="1:6" x14ac:dyDescent="0.25">
      <c r="A40" s="3"/>
      <c r="B40" s="1" t="s">
        <v>63</v>
      </c>
      <c r="C40" s="112">
        <v>46022</v>
      </c>
    </row>
    <row r="41" spans="1:6" x14ac:dyDescent="0.25">
      <c r="A41" s="3"/>
      <c r="B41" s="1" t="s">
        <v>64</v>
      </c>
      <c r="C41" s="38">
        <f>1+DATEDIF(C39,C40,"d")</f>
        <v>183</v>
      </c>
    </row>
    <row r="44" spans="1:6" x14ac:dyDescent="0.25">
      <c r="A44" s="41"/>
    </row>
    <row r="45" spans="1:6" x14ac:dyDescent="0.25">
      <c r="A45" s="41"/>
    </row>
    <row r="52" spans="2:2" x14ac:dyDescent="0.25">
      <c r="B52" s="7"/>
    </row>
    <row r="53" spans="2:2" x14ac:dyDescent="0.25">
      <c r="B53" s="7"/>
    </row>
  </sheetData>
  <pageMargins left="0.7" right="0.7" top="0.75" bottom="0.75" header="0.3" footer="0.3"/>
  <pageSetup scale="72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25CC-42F8-4B3B-9421-892C332E56CF}">
  <dimension ref="A1:E24"/>
  <sheetViews>
    <sheetView zoomScaleNormal="100" zoomScaleSheetLayoutView="90" workbookViewId="0">
      <selection activeCell="B36" sqref="B36"/>
    </sheetView>
  </sheetViews>
  <sheetFormatPr defaultRowHeight="15" x14ac:dyDescent="0.25"/>
  <cols>
    <col min="1" max="1" width="15.42578125" customWidth="1"/>
    <col min="2" max="2" width="47.85546875" bestFit="1" customWidth="1"/>
    <col min="3" max="3" width="12.5703125" bestFit="1" customWidth="1"/>
    <col min="5" max="5" width="27.140625" bestFit="1" customWidth="1"/>
  </cols>
  <sheetData>
    <row r="1" spans="1:5" x14ac:dyDescent="0.25">
      <c r="A1" s="107" t="s">
        <v>4</v>
      </c>
      <c r="B1" s="45"/>
      <c r="C1" s="12" t="s">
        <v>129</v>
      </c>
      <c r="D1" s="45"/>
      <c r="E1" s="52"/>
    </row>
    <row r="2" spans="1:5" x14ac:dyDescent="0.25">
      <c r="A2" s="107" t="s">
        <v>133</v>
      </c>
      <c r="B2" s="45"/>
      <c r="C2" s="45"/>
      <c r="D2" s="45"/>
      <c r="E2" s="45"/>
    </row>
    <row r="3" spans="1:5" x14ac:dyDescent="0.25">
      <c r="A3" s="107" t="s">
        <v>123</v>
      </c>
      <c r="B3" s="45"/>
      <c r="C3" s="45"/>
      <c r="D3" s="45"/>
      <c r="E3" s="45"/>
    </row>
    <row r="4" spans="1:5" x14ac:dyDescent="0.25">
      <c r="A4" s="107"/>
      <c r="B4" s="45"/>
      <c r="C4" s="45"/>
      <c r="D4" s="45"/>
      <c r="E4" s="45"/>
    </row>
    <row r="6" spans="1:5" x14ac:dyDescent="0.25">
      <c r="A6" s="108" t="s">
        <v>2</v>
      </c>
    </row>
    <row r="7" spans="1:5" x14ac:dyDescent="0.25">
      <c r="A7" s="109"/>
    </row>
    <row r="8" spans="1:5" x14ac:dyDescent="0.25">
      <c r="A8" s="107" t="s">
        <v>123</v>
      </c>
    </row>
    <row r="10" spans="1:5" x14ac:dyDescent="0.25">
      <c r="A10" s="14">
        <v>1</v>
      </c>
      <c r="B10" s="13" t="s">
        <v>114</v>
      </c>
      <c r="C10" s="64">
        <v>7735980.1599608799</v>
      </c>
    </row>
    <row r="11" spans="1:5" x14ac:dyDescent="0.25">
      <c r="A11" s="14">
        <f t="shared" ref="A11:A21" si="0">A10+1</f>
        <v>2</v>
      </c>
      <c r="B11" s="13" t="s">
        <v>115</v>
      </c>
      <c r="C11" s="64">
        <v>2213889.8263027752</v>
      </c>
    </row>
    <row r="12" spans="1:5" x14ac:dyDescent="0.25">
      <c r="A12" s="14">
        <f t="shared" si="0"/>
        <v>3</v>
      </c>
      <c r="B12" s="13" t="s">
        <v>116</v>
      </c>
      <c r="C12" s="64">
        <v>3499506.3602429153</v>
      </c>
    </row>
    <row r="13" spans="1:5" x14ac:dyDescent="0.25">
      <c r="A13" s="14">
        <f t="shared" si="0"/>
        <v>4</v>
      </c>
      <c r="B13" s="13" t="s">
        <v>117</v>
      </c>
      <c r="C13" s="64">
        <f>'QIP 5 Balancing Adjustment'!C21</f>
        <v>16065.845384184271</v>
      </c>
    </row>
    <row r="14" spans="1:5" x14ac:dyDescent="0.25">
      <c r="A14" s="14"/>
      <c r="B14" s="13"/>
      <c r="C14" s="64"/>
    </row>
    <row r="15" spans="1:5" x14ac:dyDescent="0.25">
      <c r="A15" s="14">
        <v>5</v>
      </c>
      <c r="B15" s="13" t="s">
        <v>118</v>
      </c>
      <c r="C15" s="110">
        <v>6.2899999999999998E-2</v>
      </c>
      <c r="D15" t="s">
        <v>119</v>
      </c>
    </row>
    <row r="16" spans="1:5" x14ac:dyDescent="0.25">
      <c r="A16" s="14">
        <f t="shared" si="0"/>
        <v>6</v>
      </c>
      <c r="B16" s="13" t="s">
        <v>120</v>
      </c>
      <c r="C16" s="57">
        <v>1.8499999999999999E-2</v>
      </c>
    </row>
    <row r="17" spans="1:3" x14ac:dyDescent="0.25">
      <c r="A17" s="14">
        <f t="shared" si="0"/>
        <v>7</v>
      </c>
      <c r="B17" s="13" t="s">
        <v>121</v>
      </c>
      <c r="C17" s="57">
        <v>2.92E-2</v>
      </c>
    </row>
    <row r="18" spans="1:3" ht="15.75" thickBot="1" x14ac:dyDescent="0.3">
      <c r="A18" s="14">
        <f t="shared" si="0"/>
        <v>8</v>
      </c>
      <c r="B18" s="17" t="s">
        <v>124</v>
      </c>
      <c r="C18" s="111">
        <f>SUM(C15:C17)</f>
        <v>0.1106</v>
      </c>
    </row>
    <row r="19" spans="1:3" ht="15.75" thickTop="1" x14ac:dyDescent="0.25">
      <c r="A19" s="14"/>
      <c r="B19" s="13"/>
      <c r="C19" s="57"/>
    </row>
    <row r="20" spans="1:3" x14ac:dyDescent="0.25">
      <c r="A20" s="14">
        <v>9</v>
      </c>
      <c r="B20" s="13" t="s">
        <v>122</v>
      </c>
      <c r="C20" s="57">
        <f>'QIP 5 Balancing Adjustment'!C26</f>
        <v>2.9999999999999997E-4</v>
      </c>
    </row>
    <row r="21" spans="1:3" ht="15.75" thickBot="1" x14ac:dyDescent="0.3">
      <c r="A21" s="14">
        <f t="shared" si="0"/>
        <v>10</v>
      </c>
      <c r="B21" s="17" t="s">
        <v>126</v>
      </c>
      <c r="C21" s="111">
        <f>C18+C20</f>
        <v>0.1109</v>
      </c>
    </row>
    <row r="22" spans="1:3" ht="15.75" thickTop="1" x14ac:dyDescent="0.25"/>
    <row r="23" spans="1:3" x14ac:dyDescent="0.25">
      <c r="A23" s="68" t="s">
        <v>102</v>
      </c>
    </row>
    <row r="24" spans="1:3" x14ac:dyDescent="0.25">
      <c r="A24" s="13" t="s">
        <v>103</v>
      </c>
    </row>
  </sheetData>
  <pageMargins left="0.7" right="0.7" top="0.75" bottom="0.75" header="0.3" footer="0.3"/>
  <pageSetup scale="70" orientation="portrait" verticalDpi="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8473-977D-461A-9B02-E791CB60BF56}">
  <sheetPr>
    <pageSetUpPr fitToPage="1"/>
  </sheetPr>
  <dimension ref="A1:C50"/>
  <sheetViews>
    <sheetView zoomScale="90" zoomScaleNormal="90" zoomScaleSheetLayoutView="90" workbookViewId="0">
      <selection activeCell="D30" sqref="D30"/>
    </sheetView>
  </sheetViews>
  <sheetFormatPr defaultColWidth="14.7109375" defaultRowHeight="15" x14ac:dyDescent="0.25"/>
  <cols>
    <col min="1" max="1" width="9.7109375" style="13" customWidth="1"/>
    <col min="2" max="2" width="47.140625" style="13" customWidth="1"/>
    <col min="3" max="3" width="20.140625" style="13" customWidth="1"/>
    <col min="4" max="16384" width="14.7109375" style="13"/>
  </cols>
  <sheetData>
    <row r="1" spans="1:3" x14ac:dyDescent="0.25">
      <c r="A1" s="35" t="s">
        <v>4</v>
      </c>
      <c r="C1" s="12" t="s">
        <v>130</v>
      </c>
    </row>
    <row r="2" spans="1:3" x14ac:dyDescent="0.25">
      <c r="A2" s="35" t="s">
        <v>73</v>
      </c>
      <c r="B2" s="17"/>
      <c r="C2"/>
    </row>
    <row r="3" spans="1:3" x14ac:dyDescent="0.25">
      <c r="A3" s="35" t="s">
        <v>74</v>
      </c>
      <c r="C3"/>
    </row>
    <row r="4" spans="1:3" x14ac:dyDescent="0.25">
      <c r="A4" s="53"/>
      <c r="B4" s="17"/>
      <c r="C4"/>
    </row>
    <row r="5" spans="1:3" x14ac:dyDescent="0.25">
      <c r="A5" s="53"/>
      <c r="B5" s="17"/>
      <c r="C5" s="39" t="s">
        <v>75</v>
      </c>
    </row>
    <row r="6" spans="1:3" x14ac:dyDescent="0.25">
      <c r="B6" s="17"/>
      <c r="C6" s="31" t="s">
        <v>73</v>
      </c>
    </row>
    <row r="7" spans="1:3" x14ac:dyDescent="0.25">
      <c r="B7" s="54"/>
      <c r="C7" s="31" t="s">
        <v>76</v>
      </c>
    </row>
    <row r="8" spans="1:3" x14ac:dyDescent="0.25">
      <c r="B8" s="54"/>
      <c r="C8" s="31" t="s">
        <v>77</v>
      </c>
    </row>
    <row r="9" spans="1:3" x14ac:dyDescent="0.25">
      <c r="A9" s="31" t="s">
        <v>2</v>
      </c>
      <c r="B9" s="54"/>
      <c r="C9" s="55">
        <v>2025</v>
      </c>
    </row>
    <row r="10" spans="1:3" x14ac:dyDescent="0.25">
      <c r="A10" s="14">
        <v>1</v>
      </c>
      <c r="B10" s="13" t="s">
        <v>78</v>
      </c>
      <c r="C10" s="56">
        <v>82249890.840276882</v>
      </c>
    </row>
    <row r="11" spans="1:3" x14ac:dyDescent="0.25">
      <c r="A11" s="14">
        <f t="shared" ref="A11:A44" si="0">A10+1</f>
        <v>2</v>
      </c>
    </row>
    <row r="12" spans="1:3" x14ac:dyDescent="0.25">
      <c r="A12" s="14">
        <f t="shared" si="0"/>
        <v>3</v>
      </c>
      <c r="B12" s="13" t="s">
        <v>79</v>
      </c>
      <c r="C12" s="57">
        <v>2.1599999999999998E-2</v>
      </c>
    </row>
    <row r="13" spans="1:3" x14ac:dyDescent="0.25">
      <c r="A13" s="14">
        <f t="shared" si="0"/>
        <v>4</v>
      </c>
      <c r="B13" s="13" t="s">
        <v>80</v>
      </c>
      <c r="C13" s="57">
        <v>5.1000000000000004E-2</v>
      </c>
    </row>
    <row r="14" spans="1:3" x14ac:dyDescent="0.25">
      <c r="A14" s="14">
        <f t="shared" si="0"/>
        <v>5</v>
      </c>
      <c r="B14" s="17" t="s">
        <v>81</v>
      </c>
      <c r="C14" s="58">
        <f>SUM(C12:C13)</f>
        <v>7.2599999999999998E-2</v>
      </c>
    </row>
    <row r="15" spans="1:3" x14ac:dyDescent="0.25">
      <c r="A15" s="14">
        <f t="shared" si="0"/>
        <v>6</v>
      </c>
    </row>
    <row r="16" spans="1:3" x14ac:dyDescent="0.25">
      <c r="A16" s="14">
        <f t="shared" si="0"/>
        <v>7</v>
      </c>
      <c r="B16" s="13" t="s">
        <v>82</v>
      </c>
      <c r="C16" s="59">
        <f>C$10*C12</f>
        <v>1776597.6421499804</v>
      </c>
    </row>
    <row r="17" spans="1:3" x14ac:dyDescent="0.25">
      <c r="A17" s="14">
        <f t="shared" si="0"/>
        <v>8</v>
      </c>
      <c r="B17" s="13" t="s">
        <v>83</v>
      </c>
      <c r="C17" s="13">
        <f>C$10*C13</f>
        <v>4194744.4328541216</v>
      </c>
    </row>
    <row r="18" spans="1:3" x14ac:dyDescent="0.25">
      <c r="A18" s="14">
        <f t="shared" si="0"/>
        <v>9</v>
      </c>
      <c r="B18" s="17" t="s">
        <v>84</v>
      </c>
      <c r="C18" s="60">
        <f>SUM(C16:C17)</f>
        <v>5971342.0750041017</v>
      </c>
    </row>
    <row r="19" spans="1:3" x14ac:dyDescent="0.25">
      <c r="A19" s="14">
        <f t="shared" si="0"/>
        <v>10</v>
      </c>
    </row>
    <row r="20" spans="1:3" x14ac:dyDescent="0.25">
      <c r="A20" s="14">
        <f t="shared" si="0"/>
        <v>11</v>
      </c>
      <c r="B20" s="13" t="s">
        <v>85</v>
      </c>
      <c r="C20" s="61">
        <v>1.0073962928458193</v>
      </c>
    </row>
    <row r="21" spans="1:3" x14ac:dyDescent="0.25">
      <c r="A21" s="14">
        <f t="shared" si="0"/>
        <v>12</v>
      </c>
      <c r="B21" s="13" t="s">
        <v>86</v>
      </c>
      <c r="C21" s="61">
        <v>1.3423001903342031</v>
      </c>
    </row>
    <row r="22" spans="1:3" x14ac:dyDescent="0.25">
      <c r="A22" s="14">
        <f t="shared" si="0"/>
        <v>13</v>
      </c>
    </row>
    <row r="23" spans="1:3" x14ac:dyDescent="0.25">
      <c r="A23" s="14">
        <f t="shared" si="0"/>
        <v>14</v>
      </c>
      <c r="B23" s="13" t="s">
        <v>87</v>
      </c>
      <c r="C23" s="59">
        <f>C16*C20</f>
        <v>1789737.8785805139</v>
      </c>
    </row>
    <row r="24" spans="1:3" x14ac:dyDescent="0.25">
      <c r="A24" s="14">
        <f t="shared" si="0"/>
        <v>15</v>
      </c>
      <c r="B24" s="13" t="s">
        <v>88</v>
      </c>
      <c r="C24" s="13">
        <f>C17*C21</f>
        <v>5630606.2506234264</v>
      </c>
    </row>
    <row r="25" spans="1:3" x14ac:dyDescent="0.25">
      <c r="A25" s="14">
        <f t="shared" si="0"/>
        <v>16</v>
      </c>
      <c r="B25" s="17" t="s">
        <v>89</v>
      </c>
      <c r="C25" s="60">
        <f>SUM(C23:C24)</f>
        <v>7420344.1292039398</v>
      </c>
    </row>
    <row r="26" spans="1:3" x14ac:dyDescent="0.25">
      <c r="A26" s="14">
        <f t="shared" si="0"/>
        <v>17</v>
      </c>
    </row>
    <row r="27" spans="1:3" x14ac:dyDescent="0.25">
      <c r="A27" s="14">
        <f t="shared" si="0"/>
        <v>18</v>
      </c>
      <c r="B27" s="13" t="s">
        <v>90</v>
      </c>
      <c r="C27" s="59">
        <v>1274297.8041478745</v>
      </c>
    </row>
    <row r="28" spans="1:3" x14ac:dyDescent="0.25">
      <c r="A28" s="14">
        <f t="shared" si="0"/>
        <v>19</v>
      </c>
      <c r="B28" s="13" t="s">
        <v>91</v>
      </c>
      <c r="C28" s="13">
        <v>1236656.3010275515</v>
      </c>
    </row>
    <row r="29" spans="1:3" x14ac:dyDescent="0.25">
      <c r="A29" s="14">
        <f t="shared" si="0"/>
        <v>20</v>
      </c>
      <c r="B29" s="17" t="s">
        <v>92</v>
      </c>
      <c r="C29" s="60">
        <f>SUM(C27:C28)</f>
        <v>2510954.1051754262</v>
      </c>
    </row>
    <row r="30" spans="1:3" x14ac:dyDescent="0.25">
      <c r="A30" s="14">
        <f t="shared" si="0"/>
        <v>21</v>
      </c>
    </row>
    <row r="31" spans="1:3" x14ac:dyDescent="0.25">
      <c r="A31" s="14">
        <f t="shared" si="0"/>
        <v>22</v>
      </c>
      <c r="B31" s="17" t="s">
        <v>93</v>
      </c>
      <c r="C31" s="62">
        <f>C29*C20</f>
        <v>2529525.8570597158</v>
      </c>
    </row>
    <row r="32" spans="1:3" x14ac:dyDescent="0.25">
      <c r="A32" s="14">
        <f t="shared" si="0"/>
        <v>23</v>
      </c>
    </row>
    <row r="33" spans="1:3" ht="15.75" thickBot="1" x14ac:dyDescent="0.3">
      <c r="A33" s="14">
        <f t="shared" si="0"/>
        <v>24</v>
      </c>
      <c r="B33" s="17" t="s">
        <v>94</v>
      </c>
      <c r="C33" s="63">
        <f>C25+C31</f>
        <v>9949869.9862636551</v>
      </c>
    </row>
    <row r="34" spans="1:3" ht="15.75" thickTop="1" x14ac:dyDescent="0.25">
      <c r="A34" s="14">
        <f t="shared" si="0"/>
        <v>25</v>
      </c>
    </row>
    <row r="35" spans="1:3" x14ac:dyDescent="0.25">
      <c r="A35" s="14">
        <f t="shared" si="0"/>
        <v>26</v>
      </c>
      <c r="B35" s="13" t="s">
        <v>95</v>
      </c>
      <c r="C35" s="64">
        <f>'QIP 1-5'!H39</f>
        <v>7735980.1599608799</v>
      </c>
    </row>
    <row r="36" spans="1:3" x14ac:dyDescent="0.25">
      <c r="A36" s="14">
        <f t="shared" si="0"/>
        <v>27</v>
      </c>
      <c r="B36" s="13" t="s">
        <v>96</v>
      </c>
      <c r="C36" s="65">
        <f>C33-C35</f>
        <v>2213889.8263027752</v>
      </c>
    </row>
    <row r="37" spans="1:3" x14ac:dyDescent="0.25">
      <c r="A37" s="14">
        <f t="shared" si="0"/>
        <v>28</v>
      </c>
      <c r="B37" s="13" t="s">
        <v>97</v>
      </c>
      <c r="C37" s="66">
        <f>'QIP 4 Balancing Adjustment'!G46</f>
        <v>3499506.3602429153</v>
      </c>
    </row>
    <row r="38" spans="1:3" x14ac:dyDescent="0.25">
      <c r="A38" s="14">
        <f t="shared" si="0"/>
        <v>29</v>
      </c>
    </row>
    <row r="39" spans="1:3" x14ac:dyDescent="0.25">
      <c r="A39" s="14">
        <f t="shared" si="0"/>
        <v>30</v>
      </c>
      <c r="B39" s="23" t="s">
        <v>72</v>
      </c>
      <c r="C39" s="64">
        <v>119828211</v>
      </c>
    </row>
    <row r="40" spans="1:3" x14ac:dyDescent="0.25">
      <c r="A40" s="14">
        <f t="shared" si="0"/>
        <v>31</v>
      </c>
    </row>
    <row r="41" spans="1:3" x14ac:dyDescent="0.25">
      <c r="A41" s="14">
        <f t="shared" si="0"/>
        <v>32</v>
      </c>
      <c r="B41" s="13" t="s">
        <v>98</v>
      </c>
      <c r="C41" s="57">
        <f>'QIP 1-5'!H42</f>
        <v>6.2899999999999998E-2</v>
      </c>
    </row>
    <row r="42" spans="1:3" s="23" customFormat="1" x14ac:dyDescent="0.25">
      <c r="A42" s="14">
        <f t="shared" si="0"/>
        <v>33</v>
      </c>
      <c r="B42" s="13" t="s">
        <v>99</v>
      </c>
      <c r="C42" s="57">
        <f>C36/C$39</f>
        <v>1.8475530994139396E-2</v>
      </c>
    </row>
    <row r="43" spans="1:3" s="23" customFormat="1" x14ac:dyDescent="0.25">
      <c r="A43" s="14">
        <f t="shared" si="0"/>
        <v>34</v>
      </c>
      <c r="B43" s="13" t="s">
        <v>100</v>
      </c>
      <c r="C43" s="57">
        <f>C37/C$39</f>
        <v>2.9204361235459948E-2</v>
      </c>
    </row>
    <row r="44" spans="1:3" ht="15.75" thickBot="1" x14ac:dyDescent="0.3">
      <c r="A44" s="14">
        <f t="shared" si="0"/>
        <v>35</v>
      </c>
      <c r="B44" s="17" t="s">
        <v>101</v>
      </c>
      <c r="C44" s="67">
        <f>SUM(C41:C43)</f>
        <v>0.11057989222959935</v>
      </c>
    </row>
    <row r="45" spans="1:3" ht="15.75" thickTop="1" x14ac:dyDescent="0.25">
      <c r="A45" s="14">
        <v>36</v>
      </c>
      <c r="B45"/>
      <c r="C45"/>
    </row>
    <row r="46" spans="1:3" x14ac:dyDescent="0.25">
      <c r="B46" s="68" t="s">
        <v>102</v>
      </c>
      <c r="C46" s="19"/>
    </row>
    <row r="47" spans="1:3" x14ac:dyDescent="0.25">
      <c r="B47" s="13" t="s">
        <v>103</v>
      </c>
    </row>
    <row r="50" spans="3:3" x14ac:dyDescent="0.25">
      <c r="C50" s="69"/>
    </row>
  </sheetData>
  <pageMargins left="0.25" right="0.25" top="0.25" bottom="0.25" header="0.3" footer="0.3"/>
  <pageSetup scale="7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90F9-3D02-4B04-88E5-182545298787}">
  <sheetPr>
    <pageSetUpPr fitToPage="1"/>
  </sheetPr>
  <dimension ref="A1:L54"/>
  <sheetViews>
    <sheetView zoomScale="90" zoomScaleNormal="90" zoomScaleSheetLayoutView="90" workbookViewId="0">
      <pane xSplit="2" ySplit="9" topLeftCell="C10" activePane="bottomRight" state="frozen"/>
      <selection activeCell="D30" sqref="D30"/>
      <selection pane="topRight" activeCell="D30" sqref="D30"/>
      <selection pane="bottomLeft" activeCell="D30" sqref="D30"/>
      <selection pane="bottomRight" activeCell="D30" sqref="D30"/>
    </sheetView>
  </sheetViews>
  <sheetFormatPr defaultColWidth="14.7109375" defaultRowHeight="15" x14ac:dyDescent="0.25"/>
  <cols>
    <col min="1" max="1" width="9.7109375" style="13" customWidth="1"/>
    <col min="2" max="2" width="47.140625" style="13" customWidth="1"/>
    <col min="3" max="6" width="19.5703125" style="13" bestFit="1" customWidth="1"/>
    <col min="7" max="7" width="19.85546875" style="13" bestFit="1" customWidth="1"/>
    <col min="8" max="8" width="13.85546875" style="13" bestFit="1" customWidth="1"/>
    <col min="9" max="16384" width="14.7109375" style="13"/>
  </cols>
  <sheetData>
    <row r="1" spans="1:12" x14ac:dyDescent="0.25">
      <c r="A1" s="35" t="s">
        <v>4</v>
      </c>
      <c r="C1"/>
      <c r="H1" s="52" t="s">
        <v>131</v>
      </c>
    </row>
    <row r="2" spans="1:12" x14ac:dyDescent="0.25">
      <c r="A2" s="35" t="s">
        <v>104</v>
      </c>
      <c r="B2" s="17"/>
      <c r="C2"/>
    </row>
    <row r="3" spans="1:12" x14ac:dyDescent="0.25">
      <c r="A3" s="35" t="s">
        <v>105</v>
      </c>
      <c r="C3"/>
    </row>
    <row r="4" spans="1:12" x14ac:dyDescent="0.25">
      <c r="A4" s="35" t="s">
        <v>3</v>
      </c>
      <c r="B4" s="17"/>
      <c r="C4"/>
      <c r="D4"/>
      <c r="E4" s="35"/>
      <c r="F4"/>
      <c r="G4"/>
      <c r="H4"/>
    </row>
    <row r="5" spans="1:12" x14ac:dyDescent="0.25">
      <c r="A5" s="53"/>
      <c r="B5" s="17"/>
      <c r="C5"/>
      <c r="D5"/>
      <c r="E5" s="35"/>
      <c r="F5"/>
      <c r="G5"/>
      <c r="H5"/>
    </row>
    <row r="6" spans="1:12" x14ac:dyDescent="0.25">
      <c r="B6" s="17"/>
      <c r="C6" s="31" t="s">
        <v>51</v>
      </c>
      <c r="D6" s="31" t="s">
        <v>50</v>
      </c>
      <c r="E6" s="31" t="s">
        <v>49</v>
      </c>
      <c r="F6" s="31" t="s">
        <v>48</v>
      </c>
      <c r="G6" s="31" t="str">
        <f>A2</f>
        <v>Case No. 2024-00173</v>
      </c>
      <c r="H6" s="34"/>
    </row>
    <row r="7" spans="1:12" x14ac:dyDescent="0.25">
      <c r="B7" s="17"/>
      <c r="C7" s="31" t="s">
        <v>47</v>
      </c>
      <c r="D7" s="31" t="s">
        <v>46</v>
      </c>
      <c r="E7" s="31" t="s">
        <v>45</v>
      </c>
      <c r="F7" s="31" t="s">
        <v>44</v>
      </c>
      <c r="G7" s="31" t="s">
        <v>43</v>
      </c>
      <c r="H7" s="34"/>
    </row>
    <row r="8" spans="1:12" ht="30" x14ac:dyDescent="0.25">
      <c r="C8" s="33" t="s">
        <v>42</v>
      </c>
      <c r="D8" s="33" t="s">
        <v>41</v>
      </c>
      <c r="E8" s="33" t="s">
        <v>40</v>
      </c>
      <c r="F8" s="33" t="s">
        <v>39</v>
      </c>
      <c r="G8" s="32" t="s">
        <v>38</v>
      </c>
      <c r="H8" s="31"/>
    </row>
    <row r="9" spans="1:12" ht="30" x14ac:dyDescent="0.25">
      <c r="A9" s="30" t="s">
        <v>2</v>
      </c>
      <c r="B9" s="19"/>
      <c r="C9" s="28" t="s">
        <v>37</v>
      </c>
      <c r="D9" s="28" t="s">
        <v>36</v>
      </c>
      <c r="E9" s="28" t="s">
        <v>35</v>
      </c>
      <c r="F9" s="28" t="s">
        <v>34</v>
      </c>
      <c r="G9" s="29" t="s">
        <v>33</v>
      </c>
      <c r="H9" s="28" t="s">
        <v>32</v>
      </c>
    </row>
    <row r="10" spans="1:12" x14ac:dyDescent="0.25">
      <c r="A10" s="14">
        <v>1</v>
      </c>
      <c r="B10" s="13" t="s">
        <v>31</v>
      </c>
      <c r="C10" s="27">
        <v>9328645</v>
      </c>
      <c r="D10" s="27">
        <v>19931458.859999999</v>
      </c>
      <c r="E10" s="26">
        <v>28150399.739999998</v>
      </c>
      <c r="F10" s="26">
        <v>9728609.2307692096</v>
      </c>
      <c r="G10" s="26">
        <v>0</v>
      </c>
      <c r="H10" s="26">
        <f>SUM(C10:G10)</f>
        <v>67139112.830769211</v>
      </c>
    </row>
    <row r="11" spans="1:12" x14ac:dyDescent="0.25">
      <c r="A11" s="14">
        <f t="shared" ref="A11:A42" si="0">A10+1</f>
        <v>2</v>
      </c>
      <c r="B11" s="13" t="s">
        <v>28</v>
      </c>
      <c r="C11" s="13">
        <v>-633049.26000000013</v>
      </c>
      <c r="D11" s="13">
        <v>-414147.64</v>
      </c>
      <c r="E11" s="13">
        <v>-524527.05000000005</v>
      </c>
      <c r="F11" s="13">
        <v>-219471.73523716713</v>
      </c>
      <c r="H11" s="13">
        <f>SUM(C11:G11)</f>
        <v>-1791195.6852371674</v>
      </c>
    </row>
    <row r="12" spans="1:12" x14ac:dyDescent="0.25">
      <c r="A12" s="14">
        <f t="shared" si="0"/>
        <v>3</v>
      </c>
      <c r="B12" s="21" t="s">
        <v>30</v>
      </c>
      <c r="C12" s="22">
        <f t="shared" ref="C12:H12" si="1">SUM(C10:C11)</f>
        <v>8695595.7400000002</v>
      </c>
      <c r="D12" s="22">
        <f t="shared" si="1"/>
        <v>19517311.219999999</v>
      </c>
      <c r="E12" s="22">
        <f t="shared" si="1"/>
        <v>27625872.689999998</v>
      </c>
      <c r="F12" s="22">
        <f t="shared" si="1"/>
        <v>9509137.4955320433</v>
      </c>
      <c r="G12" s="22">
        <f t="shared" si="1"/>
        <v>0</v>
      </c>
      <c r="H12" s="22">
        <f t="shared" si="1"/>
        <v>65347917.145532042</v>
      </c>
      <c r="L12" s="24"/>
    </row>
    <row r="13" spans="1:12" x14ac:dyDescent="0.25">
      <c r="A13" s="14">
        <f t="shared" si="0"/>
        <v>4</v>
      </c>
    </row>
    <row r="14" spans="1:12" x14ac:dyDescent="0.25">
      <c r="A14" s="14">
        <f t="shared" si="0"/>
        <v>5</v>
      </c>
      <c r="B14" s="13" t="s">
        <v>29</v>
      </c>
      <c r="C14" s="13">
        <v>549261.21</v>
      </c>
      <c r="D14" s="13">
        <v>2433438.5939999996</v>
      </c>
      <c r="E14" s="13">
        <v>-659176.73</v>
      </c>
      <c r="F14" s="23">
        <v>972860.92307692301</v>
      </c>
      <c r="G14" s="23"/>
      <c r="H14" s="13">
        <f t="shared" ref="H14:H19" si="2">SUM(C14:G14)</f>
        <v>3296383.9970769226</v>
      </c>
      <c r="L14" s="25"/>
    </row>
    <row r="15" spans="1:12" x14ac:dyDescent="0.25">
      <c r="A15" s="14">
        <f t="shared" si="0"/>
        <v>6</v>
      </c>
      <c r="B15" s="13" t="s">
        <v>28</v>
      </c>
      <c r="C15" s="13">
        <v>633049.26000000013</v>
      </c>
      <c r="D15" s="13">
        <v>414147.64</v>
      </c>
      <c r="E15" s="13">
        <f>-E11</f>
        <v>524527.05000000005</v>
      </c>
      <c r="F15" s="13">
        <f>-F11</f>
        <v>219471.73523716713</v>
      </c>
      <c r="H15" s="13">
        <f t="shared" si="2"/>
        <v>1791195.6852371674</v>
      </c>
      <c r="L15" s="24"/>
    </row>
    <row r="16" spans="1:12" x14ac:dyDescent="0.25">
      <c r="A16" s="14">
        <f t="shared" si="0"/>
        <v>7</v>
      </c>
      <c r="B16" s="13" t="s">
        <v>27</v>
      </c>
      <c r="C16" s="13">
        <v>-137516.30201400002</v>
      </c>
      <c r="D16" s="23"/>
      <c r="H16" s="13">
        <f t="shared" si="2"/>
        <v>-137516.30201400002</v>
      </c>
    </row>
    <row r="17" spans="1:8" x14ac:dyDescent="0.25">
      <c r="A17" s="14">
        <f t="shared" si="0"/>
        <v>8</v>
      </c>
      <c r="B17" s="13" t="s">
        <v>26</v>
      </c>
      <c r="D17" s="23">
        <v>-311545.17248900002</v>
      </c>
      <c r="H17" s="13">
        <f t="shared" si="2"/>
        <v>-311545.17248900002</v>
      </c>
    </row>
    <row r="18" spans="1:8" x14ac:dyDescent="0.25">
      <c r="A18" s="14">
        <f t="shared" si="0"/>
        <v>9</v>
      </c>
      <c r="B18" s="13" t="s">
        <v>25</v>
      </c>
      <c r="E18" s="13">
        <v>-422675.85215700004</v>
      </c>
      <c r="H18" s="13">
        <f t="shared" si="2"/>
        <v>-422675.85215700004</v>
      </c>
    </row>
    <row r="19" spans="1:8" x14ac:dyDescent="0.25">
      <c r="A19" s="14">
        <f t="shared" si="0"/>
        <v>10</v>
      </c>
      <c r="B19" s="13" t="s">
        <v>24</v>
      </c>
      <c r="F19" s="13">
        <v>-145489.80368164025</v>
      </c>
      <c r="H19" s="13">
        <f t="shared" si="2"/>
        <v>-145489.80368164025</v>
      </c>
    </row>
    <row r="20" spans="1:8" x14ac:dyDescent="0.25">
      <c r="A20" s="14">
        <f t="shared" si="0"/>
        <v>11</v>
      </c>
      <c r="B20" s="21" t="s">
        <v>23</v>
      </c>
      <c r="C20" s="22">
        <f>SUM(C14:C18)</f>
        <v>1044794.1679860002</v>
      </c>
      <c r="D20" s="22">
        <f>SUM(D14:D18)</f>
        <v>2536041.0615109997</v>
      </c>
      <c r="E20" s="22">
        <f>SUM(E14:E18)</f>
        <v>-557325.53215699992</v>
      </c>
      <c r="F20" s="22">
        <f>SUM(F14:F19)</f>
        <v>1046842.85463245</v>
      </c>
      <c r="G20" s="22">
        <f>SUM(G14:G19)</f>
        <v>0</v>
      </c>
      <c r="H20" s="22">
        <f>SUM(H14:H19)</f>
        <v>4070352.5519724502</v>
      </c>
    </row>
    <row r="21" spans="1:8" x14ac:dyDescent="0.25">
      <c r="A21" s="14">
        <f t="shared" si="0"/>
        <v>12</v>
      </c>
    </row>
    <row r="22" spans="1:8" x14ac:dyDescent="0.25">
      <c r="A22" s="14">
        <f t="shared" si="0"/>
        <v>13</v>
      </c>
      <c r="B22" s="17" t="s">
        <v>22</v>
      </c>
      <c r="C22" s="13">
        <f>C12+C20</f>
        <v>9740389.9079860002</v>
      </c>
      <c r="D22" s="13">
        <f>D12+D20</f>
        <v>22053352.281510998</v>
      </c>
      <c r="E22" s="13">
        <f>E12+E20</f>
        <v>27068547.157842997</v>
      </c>
      <c r="F22" s="13">
        <f>F12+F20</f>
        <v>10555980.350164494</v>
      </c>
      <c r="H22" s="13">
        <f>SUM(C22:G22)</f>
        <v>69418269.697504491</v>
      </c>
    </row>
    <row r="23" spans="1:8" x14ac:dyDescent="0.25">
      <c r="A23" s="14">
        <f t="shared" si="0"/>
        <v>14</v>
      </c>
      <c r="B23" s="13" t="s">
        <v>21</v>
      </c>
      <c r="C23" s="13">
        <v>-1550182.6106699761</v>
      </c>
      <c r="H23" s="13">
        <f>SUM(C23:G23)</f>
        <v>-1550182.6106699761</v>
      </c>
    </row>
    <row r="24" spans="1:8" x14ac:dyDescent="0.25">
      <c r="A24" s="14">
        <f t="shared" si="0"/>
        <v>15</v>
      </c>
      <c r="B24" s="13" t="s">
        <v>20</v>
      </c>
      <c r="D24" s="13">
        <v>-3674352.5118128452</v>
      </c>
      <c r="H24" s="13">
        <f>SUM(C24:G24)</f>
        <v>-3674352.5118128452</v>
      </c>
    </row>
    <row r="25" spans="1:8" x14ac:dyDescent="0.25">
      <c r="A25" s="14">
        <f t="shared" si="0"/>
        <v>16</v>
      </c>
      <c r="B25" s="13" t="s">
        <v>19</v>
      </c>
      <c r="E25" s="13">
        <v>-1663893.6856917422</v>
      </c>
      <c r="H25" s="13">
        <f>SUM(C25:G25)</f>
        <v>-1663893.6856917422</v>
      </c>
    </row>
    <row r="26" spans="1:8" x14ac:dyDescent="0.25">
      <c r="A26" s="14">
        <f t="shared" si="0"/>
        <v>17</v>
      </c>
      <c r="B26" s="13" t="s">
        <v>18</v>
      </c>
      <c r="C26" s="19"/>
      <c r="D26" s="19"/>
      <c r="E26" s="19"/>
      <c r="F26" s="19">
        <v>-1747671.2109211385</v>
      </c>
      <c r="G26" s="19"/>
      <c r="H26" s="13">
        <f>SUM(C26:G26)</f>
        <v>-1747671.2109211385</v>
      </c>
    </row>
    <row r="27" spans="1:8" x14ac:dyDescent="0.25">
      <c r="A27" s="14">
        <f t="shared" si="0"/>
        <v>18</v>
      </c>
      <c r="B27" s="21" t="s">
        <v>17</v>
      </c>
      <c r="C27" s="13">
        <f t="shared" ref="C27:H27" si="3">SUM(C22:C26)</f>
        <v>8190207.2973160241</v>
      </c>
      <c r="D27" s="13">
        <f t="shared" si="3"/>
        <v>18378999.76969815</v>
      </c>
      <c r="E27" s="13">
        <f t="shared" si="3"/>
        <v>25404653.472151257</v>
      </c>
      <c r="F27" s="13">
        <f t="shared" si="3"/>
        <v>8808309.139243355</v>
      </c>
      <c r="G27" s="13">
        <f t="shared" si="3"/>
        <v>0</v>
      </c>
      <c r="H27" s="18">
        <f t="shared" si="3"/>
        <v>60782169.678408794</v>
      </c>
    </row>
    <row r="28" spans="1:8" x14ac:dyDescent="0.25">
      <c r="A28" s="14">
        <f t="shared" si="0"/>
        <v>19</v>
      </c>
      <c r="B28" s="13" t="s">
        <v>16</v>
      </c>
      <c r="C28" s="20">
        <v>9.2821000000000001E-2</v>
      </c>
      <c r="D28" s="20">
        <f>C28</f>
        <v>9.2821000000000001E-2</v>
      </c>
      <c r="E28" s="20">
        <f>D28</f>
        <v>9.2821000000000001E-2</v>
      </c>
      <c r="F28" s="20">
        <f>C28</f>
        <v>9.2821000000000001E-2</v>
      </c>
      <c r="G28" s="20"/>
      <c r="H28" s="20">
        <f>C28</f>
        <v>9.2821000000000001E-2</v>
      </c>
    </row>
    <row r="29" spans="1:8" x14ac:dyDescent="0.25">
      <c r="A29" s="14">
        <f t="shared" si="0"/>
        <v>20</v>
      </c>
      <c r="B29" s="13" t="s">
        <v>15</v>
      </c>
      <c r="C29" s="13">
        <f t="shared" ref="C29:H29" si="4">C27*C28</f>
        <v>760223.23154417065</v>
      </c>
      <c r="D29" s="13">
        <f t="shared" si="4"/>
        <v>1705957.137623152</v>
      </c>
      <c r="E29" s="13">
        <f t="shared" si="4"/>
        <v>2358085.3399385517</v>
      </c>
      <c r="F29" s="13">
        <f t="shared" si="4"/>
        <v>817596.0626137075</v>
      </c>
      <c r="G29" s="13">
        <f t="shared" si="4"/>
        <v>0</v>
      </c>
      <c r="H29" s="13">
        <f t="shared" si="4"/>
        <v>5641861.7717195824</v>
      </c>
    </row>
    <row r="30" spans="1:8" x14ac:dyDescent="0.25">
      <c r="A30" s="14">
        <f t="shared" si="0"/>
        <v>21</v>
      </c>
      <c r="B30" s="13" t="s">
        <v>14</v>
      </c>
      <c r="C30" s="13">
        <v>137516.30201400002</v>
      </c>
      <c r="H30" s="13">
        <f t="shared" ref="H30:H37" si="5">SUM(C30:G30)</f>
        <v>137516.30201400002</v>
      </c>
    </row>
    <row r="31" spans="1:8" x14ac:dyDescent="0.25">
      <c r="A31" s="14">
        <f t="shared" si="0"/>
        <v>22</v>
      </c>
      <c r="B31" s="13" t="s">
        <v>13</v>
      </c>
      <c r="D31" s="13">
        <v>311545.17248900002</v>
      </c>
      <c r="H31" s="13">
        <f t="shared" si="5"/>
        <v>311545.17248900002</v>
      </c>
    </row>
    <row r="32" spans="1:8" x14ac:dyDescent="0.25">
      <c r="A32" s="14">
        <f t="shared" si="0"/>
        <v>23</v>
      </c>
      <c r="B32" s="13" t="s">
        <v>12</v>
      </c>
      <c r="E32" s="13">
        <v>422675.85215700004</v>
      </c>
      <c r="H32" s="13">
        <f t="shared" si="5"/>
        <v>422675.85215700004</v>
      </c>
    </row>
    <row r="33" spans="1:10" x14ac:dyDescent="0.25">
      <c r="A33" s="14">
        <f t="shared" si="0"/>
        <v>24</v>
      </c>
      <c r="B33" s="13" t="s">
        <v>11</v>
      </c>
      <c r="F33" s="13">
        <v>145489.80368164025</v>
      </c>
      <c r="H33" s="13">
        <f t="shared" si="5"/>
        <v>145489.80368164025</v>
      </c>
    </row>
    <row r="34" spans="1:10" x14ac:dyDescent="0.25">
      <c r="A34" s="14">
        <f t="shared" si="0"/>
        <v>25</v>
      </c>
      <c r="B34" s="13" t="s">
        <v>10</v>
      </c>
      <c r="C34" s="13">
        <v>120868.780786</v>
      </c>
      <c r="D34" s="13">
        <v>21360.756920402622</v>
      </c>
      <c r="E34" s="13">
        <v>-4347.7978699999949</v>
      </c>
      <c r="F34" s="13">
        <v>7826.0361659999908</v>
      </c>
      <c r="H34" s="13">
        <f t="shared" si="5"/>
        <v>145707.77600240265</v>
      </c>
    </row>
    <row r="35" spans="1:10" x14ac:dyDescent="0.25">
      <c r="A35" s="14">
        <f t="shared" si="0"/>
        <v>26</v>
      </c>
      <c r="B35" s="13" t="s">
        <v>9</v>
      </c>
      <c r="D35" s="13">
        <v>261531.970348</v>
      </c>
      <c r="E35" s="13">
        <v>-9758.655609999958</v>
      </c>
      <c r="F35" s="13">
        <v>17565.580098000006</v>
      </c>
      <c r="H35" s="13">
        <f t="shared" si="5"/>
        <v>269338.89483600005</v>
      </c>
    </row>
    <row r="36" spans="1:10" x14ac:dyDescent="0.25">
      <c r="A36" s="14">
        <f t="shared" si="0"/>
        <v>27</v>
      </c>
      <c r="B36" s="13" t="s">
        <v>8</v>
      </c>
      <c r="E36" s="13">
        <v>362929.0662110105</v>
      </c>
      <c r="F36" s="13">
        <v>24375.832805217127</v>
      </c>
      <c r="H36" s="13">
        <f t="shared" si="5"/>
        <v>387304.89901622763</v>
      </c>
    </row>
    <row r="37" spans="1:10" x14ac:dyDescent="0.25">
      <c r="A37" s="14">
        <f t="shared" si="0"/>
        <v>28</v>
      </c>
      <c r="B37" s="13" t="s">
        <v>7</v>
      </c>
      <c r="C37" s="19"/>
      <c r="D37" s="19"/>
      <c r="E37" s="19"/>
      <c r="F37" s="19">
        <v>274539.68804502767</v>
      </c>
      <c r="G37" s="19"/>
      <c r="H37" s="13">
        <f t="shared" si="5"/>
        <v>274539.68804502767</v>
      </c>
    </row>
    <row r="38" spans="1:10" x14ac:dyDescent="0.25">
      <c r="A38" s="14">
        <f t="shared" si="0"/>
        <v>29</v>
      </c>
      <c r="H38" s="18"/>
    </row>
    <row r="39" spans="1:10" ht="15.75" thickBot="1" x14ac:dyDescent="0.3">
      <c r="A39" s="14">
        <f t="shared" si="0"/>
        <v>30</v>
      </c>
      <c r="B39" s="17" t="s">
        <v>6</v>
      </c>
      <c r="C39" s="16">
        <f t="shared" ref="C39:H39" si="6">SUM(C29:C37)</f>
        <v>1018608.3143441706</v>
      </c>
      <c r="D39" s="16">
        <f t="shared" si="6"/>
        <v>2300395.0373805547</v>
      </c>
      <c r="E39" s="16">
        <f t="shared" si="6"/>
        <v>3129583.8048265623</v>
      </c>
      <c r="F39" s="16">
        <f t="shared" si="6"/>
        <v>1287393.0034095924</v>
      </c>
      <c r="G39" s="16">
        <f t="shared" si="6"/>
        <v>0</v>
      </c>
      <c r="H39" s="16">
        <f t="shared" si="6"/>
        <v>7735980.1599608799</v>
      </c>
    </row>
    <row r="40" spans="1:10" ht="15.75" thickTop="1" x14ac:dyDescent="0.25">
      <c r="A40" s="14">
        <f t="shared" si="0"/>
        <v>31</v>
      </c>
    </row>
    <row r="41" spans="1:10" s="23" customFormat="1" x14ac:dyDescent="0.25">
      <c r="A41" s="36">
        <f t="shared" si="0"/>
        <v>32</v>
      </c>
      <c r="B41" s="23" t="s">
        <v>71</v>
      </c>
      <c r="C41" s="37">
        <v>122919594</v>
      </c>
      <c r="D41" s="37">
        <v>122919594</v>
      </c>
      <c r="E41" s="37">
        <v>122919594</v>
      </c>
      <c r="F41" s="37">
        <v>122919594</v>
      </c>
      <c r="G41" s="37">
        <v>122919594</v>
      </c>
      <c r="H41" s="37">
        <v>122919594</v>
      </c>
    </row>
    <row r="42" spans="1:10" ht="15.75" thickBot="1" x14ac:dyDescent="0.3">
      <c r="A42" s="14">
        <f t="shared" si="0"/>
        <v>33</v>
      </c>
      <c r="B42" s="13" t="s">
        <v>5</v>
      </c>
      <c r="C42" s="15">
        <f t="shared" ref="C42:H42" si="7">ROUND(C39/C41,4)</f>
        <v>8.3000000000000001E-3</v>
      </c>
      <c r="D42" s="15">
        <f t="shared" si="7"/>
        <v>1.8700000000000001E-2</v>
      </c>
      <c r="E42" s="15">
        <f t="shared" si="7"/>
        <v>2.5499999999999998E-2</v>
      </c>
      <c r="F42" s="15">
        <f t="shared" si="7"/>
        <v>1.0500000000000001E-2</v>
      </c>
      <c r="G42" s="15">
        <f t="shared" si="7"/>
        <v>0</v>
      </c>
      <c r="H42" s="15">
        <f t="shared" si="7"/>
        <v>6.2899999999999998E-2</v>
      </c>
    </row>
    <row r="43" spans="1:10" ht="15.75" thickTop="1" x14ac:dyDescent="0.25">
      <c r="A43" s="14">
        <v>34</v>
      </c>
      <c r="B43"/>
      <c r="C43"/>
      <c r="D43"/>
      <c r="E43"/>
      <c r="F43"/>
      <c r="G43"/>
      <c r="H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</sheetData>
  <printOptions horizontalCentered="1"/>
  <pageMargins left="0.25" right="0.25" top="0.25" bottom="0.25" header="0.3" footer="0.3"/>
  <pageSetup scale="6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F6EA-62BE-4F21-8516-03B158C511E7}">
  <sheetPr>
    <pageSetUpPr fitToPage="1"/>
  </sheetPr>
  <dimension ref="A1:M52"/>
  <sheetViews>
    <sheetView tabSelected="1" view="pageBreakPreview" zoomScale="90" zoomScaleNormal="90" zoomScaleSheetLayoutView="90" workbookViewId="0">
      <pane xSplit="2" ySplit="10" topLeftCell="C11" activePane="bottomRight" state="frozen"/>
      <selection activeCell="D30" sqref="D30"/>
      <selection pane="topRight" activeCell="D30" sqref="D30"/>
      <selection pane="bottomLeft" activeCell="D30" sqref="D30"/>
      <selection pane="bottomRight" activeCell="L29" sqref="L29"/>
    </sheetView>
  </sheetViews>
  <sheetFormatPr defaultColWidth="14.7109375" defaultRowHeight="15" x14ac:dyDescent="0.25"/>
  <cols>
    <col min="1" max="1" width="9.7109375" style="70" customWidth="1"/>
    <col min="2" max="2" width="49" style="70" bestFit="1" customWidth="1"/>
    <col min="3" max="3" width="18.7109375" style="70" customWidth="1"/>
    <col min="4" max="4" width="19.28515625" style="70" bestFit="1" customWidth="1"/>
    <col min="5" max="5" width="19.5703125" style="70" bestFit="1" customWidth="1"/>
    <col min="6" max="6" width="19.28515625" style="70" bestFit="1" customWidth="1"/>
    <col min="7" max="7" width="18.7109375" style="70" customWidth="1"/>
    <col min="8" max="8" width="18.7109375" style="6" customWidth="1"/>
    <col min="9" max="16384" width="14.7109375" style="70"/>
  </cols>
  <sheetData>
    <row r="1" spans="1:8" x14ac:dyDescent="0.25">
      <c r="A1" s="35" t="s">
        <v>4</v>
      </c>
      <c r="C1" s="71"/>
      <c r="G1" s="52" t="s">
        <v>132</v>
      </c>
      <c r="H1" s="72"/>
    </row>
    <row r="2" spans="1:8" x14ac:dyDescent="0.25">
      <c r="A2" s="35" t="s">
        <v>73</v>
      </c>
      <c r="B2" s="73"/>
      <c r="C2" s="71"/>
    </row>
    <row r="3" spans="1:8" x14ac:dyDescent="0.25">
      <c r="A3" s="35" t="s">
        <v>106</v>
      </c>
      <c r="C3" s="71"/>
    </row>
    <row r="4" spans="1:8" x14ac:dyDescent="0.25">
      <c r="A4" s="35" t="s">
        <v>107</v>
      </c>
      <c r="B4" s="73"/>
      <c r="C4" s="71"/>
      <c r="D4" s="71"/>
      <c r="E4" s="74"/>
      <c r="F4" s="71"/>
      <c r="G4" s="71"/>
      <c r="H4" s="75"/>
    </row>
    <row r="5" spans="1:8" x14ac:dyDescent="0.25">
      <c r="B5" s="73"/>
      <c r="C5" s="71"/>
      <c r="D5" s="71"/>
      <c r="E5" s="74"/>
      <c r="F5" s="71"/>
      <c r="G5" s="71"/>
      <c r="H5" s="75"/>
    </row>
    <row r="6" spans="1:8" x14ac:dyDescent="0.25">
      <c r="B6" s="73"/>
      <c r="C6" s="71"/>
      <c r="D6" s="71"/>
      <c r="E6" s="74"/>
      <c r="F6" s="71"/>
      <c r="G6" s="71"/>
      <c r="H6" s="75"/>
    </row>
    <row r="7" spans="1:8" x14ac:dyDescent="0.25">
      <c r="B7" s="73"/>
      <c r="C7" s="76" t="s">
        <v>51</v>
      </c>
      <c r="D7" s="76" t="s">
        <v>50</v>
      </c>
      <c r="E7" s="76" t="s">
        <v>108</v>
      </c>
      <c r="F7" s="76" t="s">
        <v>73</v>
      </c>
      <c r="G7" s="77"/>
      <c r="H7" s="78"/>
    </row>
    <row r="8" spans="1:8" x14ac:dyDescent="0.25">
      <c r="B8" s="73"/>
      <c r="C8" s="76" t="s">
        <v>47</v>
      </c>
      <c r="D8" s="76" t="s">
        <v>46</v>
      </c>
      <c r="E8" s="76" t="s">
        <v>45</v>
      </c>
      <c r="F8" s="76" t="s">
        <v>44</v>
      </c>
      <c r="G8" s="77"/>
      <c r="H8" s="79"/>
    </row>
    <row r="9" spans="1:8" ht="30" x14ac:dyDescent="0.25">
      <c r="C9" s="80" t="s">
        <v>42</v>
      </c>
      <c r="D9" s="80" t="s">
        <v>41</v>
      </c>
      <c r="E9" s="80" t="s">
        <v>40</v>
      </c>
      <c r="F9" s="80" t="s">
        <v>39</v>
      </c>
      <c r="G9" s="76"/>
      <c r="H9" s="79"/>
    </row>
    <row r="10" spans="1:8" ht="30" x14ac:dyDescent="0.25">
      <c r="A10" s="81" t="s">
        <v>2</v>
      </c>
      <c r="B10" s="82"/>
      <c r="C10" s="83" t="s">
        <v>37</v>
      </c>
      <c r="D10" s="83" t="s">
        <v>36</v>
      </c>
      <c r="E10" s="83" t="s">
        <v>35</v>
      </c>
      <c r="F10" s="83" t="s">
        <v>34</v>
      </c>
      <c r="G10" s="83" t="s">
        <v>32</v>
      </c>
      <c r="H10" s="84"/>
    </row>
    <row r="11" spans="1:8" x14ac:dyDescent="0.25">
      <c r="A11" s="85">
        <v>1</v>
      </c>
      <c r="B11" s="70" t="s">
        <v>31</v>
      </c>
      <c r="C11" s="86">
        <v>9328645</v>
      </c>
      <c r="D11" s="86">
        <v>19931458.859999999</v>
      </c>
      <c r="E11" s="87">
        <v>28150399.739999998</v>
      </c>
      <c r="F11" s="87">
        <v>13613866.715384612</v>
      </c>
      <c r="G11" s="87">
        <f>SUM(C11:F11)</f>
        <v>71024370.315384611</v>
      </c>
      <c r="H11" s="88"/>
    </row>
    <row r="12" spans="1:8" x14ac:dyDescent="0.25">
      <c r="A12" s="85">
        <f t="shared" ref="A12:A49" si="0">A11+1</f>
        <v>2</v>
      </c>
      <c r="B12" s="70" t="s">
        <v>28</v>
      </c>
      <c r="C12" s="70">
        <v>-633049.26000000013</v>
      </c>
      <c r="D12" s="70">
        <v>-414147.64</v>
      </c>
      <c r="E12" s="70">
        <v>-524527.05000000005</v>
      </c>
      <c r="F12" s="70">
        <v>-617296.64923076914</v>
      </c>
      <c r="G12" s="70">
        <f>SUM(C12:F12)</f>
        <v>-2189020.5992307691</v>
      </c>
    </row>
    <row r="13" spans="1:8" x14ac:dyDescent="0.25">
      <c r="A13" s="85">
        <f t="shared" si="0"/>
        <v>3</v>
      </c>
      <c r="B13" s="89" t="s">
        <v>30</v>
      </c>
      <c r="C13" s="90">
        <f>SUM(C11:C12)</f>
        <v>8695595.7400000002</v>
      </c>
      <c r="D13" s="90">
        <f>SUM(D11:D12)</f>
        <v>19517311.219999999</v>
      </c>
      <c r="E13" s="90">
        <f>SUM(E11:E12)</f>
        <v>27625872.689999998</v>
      </c>
      <c r="F13" s="90">
        <f>SUM(F11:F12)</f>
        <v>12996570.066153843</v>
      </c>
      <c r="G13" s="90">
        <f>SUM(G11:G12)</f>
        <v>68835349.716153845</v>
      </c>
    </row>
    <row r="14" spans="1:8" x14ac:dyDescent="0.25">
      <c r="A14" s="85">
        <f t="shared" si="0"/>
        <v>4</v>
      </c>
    </row>
    <row r="15" spans="1:8" x14ac:dyDescent="0.25">
      <c r="A15" s="85">
        <f t="shared" si="0"/>
        <v>5</v>
      </c>
      <c r="B15" s="70" t="s">
        <v>29</v>
      </c>
      <c r="C15" s="70">
        <v>549261.21</v>
      </c>
      <c r="D15" s="70">
        <v>2433438.5939999996</v>
      </c>
      <c r="E15" s="70">
        <v>-659176.73</v>
      </c>
      <c r="F15" s="91">
        <v>677954.92999999959</v>
      </c>
      <c r="G15" s="70">
        <f t="shared" ref="G15:G20" si="1">SUM(C15:F15)</f>
        <v>3001478.0039999993</v>
      </c>
    </row>
    <row r="16" spans="1:8" x14ac:dyDescent="0.25">
      <c r="A16" s="85">
        <f t="shared" si="0"/>
        <v>6</v>
      </c>
      <c r="B16" s="70" t="s">
        <v>28</v>
      </c>
      <c r="C16" s="70">
        <v>633049.26000000013</v>
      </c>
      <c r="D16" s="70">
        <v>414147.64</v>
      </c>
      <c r="E16" s="70">
        <v>524527.05000000005</v>
      </c>
      <c r="F16" s="70">
        <f>-F12</f>
        <v>617296.64923076914</v>
      </c>
      <c r="G16" s="70">
        <f t="shared" si="1"/>
        <v>2189020.5992307691</v>
      </c>
    </row>
    <row r="17" spans="1:8" x14ac:dyDescent="0.25">
      <c r="A17" s="85">
        <f t="shared" si="0"/>
        <v>7</v>
      </c>
      <c r="B17" s="70" t="s">
        <v>27</v>
      </c>
      <c r="C17" s="70">
        <v>-137516.30201400002</v>
      </c>
      <c r="D17" s="91"/>
      <c r="G17" s="70">
        <f t="shared" si="1"/>
        <v>-137516.30201400002</v>
      </c>
    </row>
    <row r="18" spans="1:8" x14ac:dyDescent="0.25">
      <c r="A18" s="85">
        <f t="shared" si="0"/>
        <v>8</v>
      </c>
      <c r="B18" s="70" t="s">
        <v>26</v>
      </c>
      <c r="D18" s="91">
        <v>-311545.17248900002</v>
      </c>
      <c r="G18" s="70">
        <f t="shared" si="1"/>
        <v>-311545.17248900002</v>
      </c>
    </row>
    <row r="19" spans="1:8" x14ac:dyDescent="0.25">
      <c r="A19" s="85">
        <f t="shared" si="0"/>
        <v>9</v>
      </c>
      <c r="B19" s="70" t="s">
        <v>25</v>
      </c>
      <c r="E19" s="70">
        <v>-422675.85215700004</v>
      </c>
      <c r="G19" s="70">
        <f t="shared" si="1"/>
        <v>-422675.85215700004</v>
      </c>
    </row>
    <row r="20" spans="1:8" x14ac:dyDescent="0.25">
      <c r="A20" s="85">
        <f t="shared" si="0"/>
        <v>10</v>
      </c>
      <c r="B20" s="70" t="s">
        <v>24</v>
      </c>
      <c r="F20" s="70">
        <v>-525646.84777830727</v>
      </c>
      <c r="G20" s="70">
        <f t="shared" si="1"/>
        <v>-525646.84777830727</v>
      </c>
    </row>
    <row r="21" spans="1:8" x14ac:dyDescent="0.25">
      <c r="A21" s="85">
        <f t="shared" si="0"/>
        <v>11</v>
      </c>
      <c r="B21" s="89" t="s">
        <v>23</v>
      </c>
      <c r="C21" s="90">
        <f>SUM(C15:C20)</f>
        <v>1044794.1679860002</v>
      </c>
      <c r="D21" s="90">
        <f>SUM(D15:D20)</f>
        <v>2536041.0615109997</v>
      </c>
      <c r="E21" s="90">
        <f>SUM(E15:E20)</f>
        <v>-557325.53215699992</v>
      </c>
      <c r="F21" s="90">
        <f>SUM(F15:F20)</f>
        <v>769604.73145246133</v>
      </c>
      <c r="G21" s="90">
        <f>SUM(G15:G20)</f>
        <v>3793114.4287924618</v>
      </c>
    </row>
    <row r="22" spans="1:8" x14ac:dyDescent="0.25">
      <c r="A22" s="85">
        <f t="shared" si="0"/>
        <v>12</v>
      </c>
    </row>
    <row r="23" spans="1:8" x14ac:dyDescent="0.25">
      <c r="A23" s="85">
        <f t="shared" si="0"/>
        <v>13</v>
      </c>
      <c r="B23" s="73" t="s">
        <v>22</v>
      </c>
      <c r="C23" s="70">
        <f>C13+C21</f>
        <v>9740389.9079860002</v>
      </c>
      <c r="D23" s="70">
        <f>D13+D21</f>
        <v>22053352.281510998</v>
      </c>
      <c r="E23" s="70">
        <f>E13+E21</f>
        <v>27068547.157842997</v>
      </c>
      <c r="F23" s="70">
        <f>F13+F21</f>
        <v>13766174.797606304</v>
      </c>
      <c r="G23" s="70">
        <f>SUM(C23:F23)</f>
        <v>72628464.144946307</v>
      </c>
    </row>
    <row r="24" spans="1:8" x14ac:dyDescent="0.25">
      <c r="A24" s="85">
        <f t="shared" si="0"/>
        <v>14</v>
      </c>
      <c r="B24" s="70" t="s">
        <v>21</v>
      </c>
      <c r="C24" s="70">
        <v>-1550182.6106699761</v>
      </c>
      <c r="G24" s="70">
        <f>SUM(C24:F24)</f>
        <v>-1550182.6106699761</v>
      </c>
    </row>
    <row r="25" spans="1:8" x14ac:dyDescent="0.25">
      <c r="A25" s="85">
        <f t="shared" si="0"/>
        <v>15</v>
      </c>
      <c r="B25" s="70" t="s">
        <v>20</v>
      </c>
      <c r="D25" s="70">
        <v>-3674352.5118128452</v>
      </c>
      <c r="G25" s="70">
        <f>SUM(C25:F25)</f>
        <v>-3674352.5118128452</v>
      </c>
    </row>
    <row r="26" spans="1:8" x14ac:dyDescent="0.25">
      <c r="A26" s="85">
        <f t="shared" si="0"/>
        <v>16</v>
      </c>
      <c r="B26" s="70" t="s">
        <v>19</v>
      </c>
      <c r="E26" s="70">
        <v>-1663893.6856917422</v>
      </c>
      <c r="G26" s="70">
        <f>SUM(C26:F26)</f>
        <v>-1663893.6856917422</v>
      </c>
    </row>
    <row r="27" spans="1:8" x14ac:dyDescent="0.25">
      <c r="A27" s="85">
        <f t="shared" si="0"/>
        <v>17</v>
      </c>
      <c r="B27" s="70" t="s">
        <v>18</v>
      </c>
      <c r="C27" s="82"/>
      <c r="D27" s="82"/>
      <c r="E27" s="82"/>
      <c r="F27" s="82">
        <v>-1750394.7905974493</v>
      </c>
      <c r="G27" s="70">
        <f>SUM(C27:F27)</f>
        <v>-1750394.7905974493</v>
      </c>
      <c r="H27" s="92"/>
    </row>
    <row r="28" spans="1:8" x14ac:dyDescent="0.25">
      <c r="A28" s="85">
        <f t="shared" si="0"/>
        <v>18</v>
      </c>
      <c r="B28" s="89" t="s">
        <v>17</v>
      </c>
      <c r="C28" s="70">
        <f>SUM(C23:C27)</f>
        <v>8190207.2973160241</v>
      </c>
      <c r="D28" s="70">
        <f>SUM(D23:D27)</f>
        <v>18378999.76969815</v>
      </c>
      <c r="E28" s="70">
        <f>SUM(E23:E27)</f>
        <v>25404653.472151257</v>
      </c>
      <c r="F28" s="70">
        <f>SUM(F23:F27)</f>
        <v>12015780.007008854</v>
      </c>
      <c r="G28" s="93">
        <f>SUM(G23:G27)</f>
        <v>63989640.546174295</v>
      </c>
    </row>
    <row r="29" spans="1:8" x14ac:dyDescent="0.25">
      <c r="A29" s="85">
        <f t="shared" si="0"/>
        <v>19</v>
      </c>
      <c r="B29" s="70" t="s">
        <v>16</v>
      </c>
      <c r="C29" s="94">
        <v>9.2821000000000001E-2</v>
      </c>
      <c r="D29" s="94">
        <v>9.2821000000000001E-2</v>
      </c>
      <c r="E29" s="94">
        <v>9.2821000000000001E-2</v>
      </c>
      <c r="F29" s="94">
        <v>9.2821000000000001E-2</v>
      </c>
      <c r="G29" s="94">
        <v>9.2821000000000001E-2</v>
      </c>
    </row>
    <row r="30" spans="1:8" x14ac:dyDescent="0.25">
      <c r="A30" s="85">
        <f t="shared" si="0"/>
        <v>20</v>
      </c>
      <c r="B30" s="70" t="s">
        <v>15</v>
      </c>
      <c r="C30" s="70">
        <f>C28*C29</f>
        <v>760223.23154417065</v>
      </c>
      <c r="D30" s="70">
        <f>D28*D29</f>
        <v>1705957.137623152</v>
      </c>
      <c r="E30" s="70">
        <f>E28*E29</f>
        <v>2358085.3399385517</v>
      </c>
      <c r="F30" s="70">
        <f>F28*F29</f>
        <v>1115316.7160305688</v>
      </c>
      <c r="G30" s="70">
        <f>G28*G29</f>
        <v>5939582.4251364442</v>
      </c>
    </row>
    <row r="31" spans="1:8" x14ac:dyDescent="0.25">
      <c r="A31" s="85">
        <f t="shared" si="0"/>
        <v>21</v>
      </c>
      <c r="B31" s="70" t="s">
        <v>14</v>
      </c>
      <c r="C31" s="70">
        <v>137516.30201400002</v>
      </c>
      <c r="G31" s="70">
        <f t="shared" ref="G31:G38" si="2">SUM(C31:F31)</f>
        <v>137516.30201400002</v>
      </c>
    </row>
    <row r="32" spans="1:8" x14ac:dyDescent="0.25">
      <c r="A32" s="85">
        <f t="shared" si="0"/>
        <v>22</v>
      </c>
      <c r="B32" s="70" t="s">
        <v>13</v>
      </c>
      <c r="D32" s="70">
        <v>311545.17248900002</v>
      </c>
      <c r="G32" s="70">
        <f t="shared" si="2"/>
        <v>311545.17248900002</v>
      </c>
    </row>
    <row r="33" spans="1:13" x14ac:dyDescent="0.25">
      <c r="A33" s="85">
        <f t="shared" si="0"/>
        <v>23</v>
      </c>
      <c r="B33" s="70" t="s">
        <v>12</v>
      </c>
      <c r="E33" s="70">
        <v>422675.85215700004</v>
      </c>
      <c r="G33" s="70">
        <f t="shared" si="2"/>
        <v>422675.85215700004</v>
      </c>
    </row>
    <row r="34" spans="1:13" x14ac:dyDescent="0.25">
      <c r="A34" s="85">
        <f t="shared" si="0"/>
        <v>24</v>
      </c>
      <c r="B34" s="70" t="s">
        <v>11</v>
      </c>
      <c r="F34" s="70">
        <v>180504.86135586724</v>
      </c>
      <c r="G34" s="70">
        <f t="shared" si="2"/>
        <v>180504.86135586724</v>
      </c>
    </row>
    <row r="35" spans="1:13" x14ac:dyDescent="0.25">
      <c r="A35" s="85">
        <f t="shared" si="0"/>
        <v>25</v>
      </c>
      <c r="B35" s="70" t="s">
        <v>10</v>
      </c>
      <c r="C35" s="70">
        <v>120868.780786</v>
      </c>
      <c r="D35" s="70">
        <v>21360.756920402622</v>
      </c>
      <c r="E35" s="70">
        <v>-4347.7978699999949</v>
      </c>
      <c r="G35" s="70">
        <f t="shared" si="2"/>
        <v>137881.73983640264</v>
      </c>
    </row>
    <row r="36" spans="1:13" x14ac:dyDescent="0.25">
      <c r="A36" s="85">
        <f t="shared" si="0"/>
        <v>26</v>
      </c>
      <c r="B36" s="70" t="s">
        <v>9</v>
      </c>
      <c r="D36" s="70">
        <v>261531.970348</v>
      </c>
      <c r="E36" s="70">
        <v>-9758.655609999958</v>
      </c>
      <c r="G36" s="70">
        <f t="shared" si="2"/>
        <v>251773.31473800004</v>
      </c>
      <c r="H36" s="95"/>
      <c r="I36" s="96"/>
      <c r="J36" s="96"/>
      <c r="K36" s="96"/>
      <c r="L36" s="96"/>
      <c r="M36" s="96"/>
    </row>
    <row r="37" spans="1:13" x14ac:dyDescent="0.25">
      <c r="A37" s="85">
        <f t="shared" si="0"/>
        <v>27</v>
      </c>
      <c r="B37" s="70" t="s">
        <v>8</v>
      </c>
      <c r="E37" s="70">
        <v>362929.0662110105</v>
      </c>
      <c r="G37" s="70">
        <f t="shared" si="2"/>
        <v>362929.0662110105</v>
      </c>
      <c r="I37" s="96"/>
      <c r="J37" s="96"/>
      <c r="K37" s="96"/>
      <c r="L37" s="96"/>
      <c r="M37" s="96"/>
    </row>
    <row r="38" spans="1:13" x14ac:dyDescent="0.25">
      <c r="A38" s="85">
        <f t="shared" si="0"/>
        <v>28</v>
      </c>
      <c r="B38" s="70" t="s">
        <v>7</v>
      </c>
      <c r="C38" s="82"/>
      <c r="D38" s="82"/>
      <c r="E38" s="82"/>
      <c r="F38" s="82">
        <v>57227.266856938717</v>
      </c>
      <c r="G38" s="70">
        <f t="shared" si="2"/>
        <v>57227.266856938717</v>
      </c>
      <c r="H38" s="95"/>
      <c r="I38" s="96"/>
      <c r="J38" s="96"/>
      <c r="K38" s="96"/>
      <c r="L38" s="96"/>
      <c r="M38" s="96"/>
    </row>
    <row r="39" spans="1:13" x14ac:dyDescent="0.25">
      <c r="A39" s="85">
        <f t="shared" si="0"/>
        <v>29</v>
      </c>
      <c r="G39" s="93"/>
      <c r="H39" s="97"/>
      <c r="I39" s="96"/>
      <c r="J39" s="96"/>
      <c r="K39" s="96"/>
      <c r="L39" s="96"/>
      <c r="M39" s="96"/>
    </row>
    <row r="40" spans="1:13" ht="15.75" thickBot="1" x14ac:dyDescent="0.3">
      <c r="A40" s="85">
        <f t="shared" si="0"/>
        <v>30</v>
      </c>
      <c r="B40" s="73" t="s">
        <v>6</v>
      </c>
      <c r="C40" s="98">
        <f>SUM(C30:C38)</f>
        <v>1018608.3143441706</v>
      </c>
      <c r="D40" s="98">
        <f>SUM(D30:D38)</f>
        <v>2300395.0373805547</v>
      </c>
      <c r="E40" s="98">
        <f>SUM(E30:E38)</f>
        <v>3129583.8048265623</v>
      </c>
      <c r="F40" s="98">
        <f>SUM(F30:F38)</f>
        <v>1353048.8442433747</v>
      </c>
      <c r="G40" s="98">
        <f>SUM(G30:G38)</f>
        <v>7801636.0007946631</v>
      </c>
    </row>
    <row r="41" spans="1:13" ht="15.75" thickTop="1" x14ac:dyDescent="0.25">
      <c r="A41" s="85">
        <f t="shared" si="0"/>
        <v>31</v>
      </c>
      <c r="H41" s="99"/>
    </row>
    <row r="42" spans="1:13" x14ac:dyDescent="0.25">
      <c r="A42" s="85">
        <f t="shared" si="0"/>
        <v>32</v>
      </c>
      <c r="B42" s="100" t="s">
        <v>109</v>
      </c>
      <c r="C42" s="101"/>
      <c r="D42" s="101"/>
      <c r="E42" s="101"/>
      <c r="G42" s="100">
        <v>4417787.9099999992</v>
      </c>
    </row>
    <row r="43" spans="1:13" x14ac:dyDescent="0.25">
      <c r="A43" s="85">
        <f t="shared" si="0"/>
        <v>33</v>
      </c>
      <c r="B43" s="100" t="s">
        <v>110</v>
      </c>
      <c r="C43" s="102"/>
      <c r="G43" s="100">
        <v>115658.26944825146</v>
      </c>
    </row>
    <row r="44" spans="1:13" x14ac:dyDescent="0.25">
      <c r="A44" s="85">
        <f t="shared" si="0"/>
        <v>34</v>
      </c>
      <c r="B44" s="100" t="s">
        <v>111</v>
      </c>
      <c r="G44" s="103">
        <f>G42-G43</f>
        <v>4302129.6405517478</v>
      </c>
    </row>
    <row r="45" spans="1:13" x14ac:dyDescent="0.25">
      <c r="A45" s="85">
        <f t="shared" si="0"/>
        <v>35</v>
      </c>
      <c r="B45" s="100"/>
      <c r="G45" s="100"/>
    </row>
    <row r="46" spans="1:13" x14ac:dyDescent="0.25">
      <c r="A46" s="85">
        <f t="shared" si="0"/>
        <v>36</v>
      </c>
      <c r="B46" s="100" t="s">
        <v>112</v>
      </c>
      <c r="G46" s="104">
        <f>G40-G44</f>
        <v>3499506.3602429153</v>
      </c>
    </row>
    <row r="47" spans="1:13" x14ac:dyDescent="0.25">
      <c r="A47" s="85">
        <f t="shared" si="0"/>
        <v>37</v>
      </c>
      <c r="B47" s="100"/>
      <c r="G47" s="100"/>
      <c r="I47" s="96"/>
      <c r="J47" s="96"/>
      <c r="K47" s="96"/>
      <c r="L47" s="96"/>
      <c r="M47" s="96"/>
    </row>
    <row r="48" spans="1:13" x14ac:dyDescent="0.25">
      <c r="A48" s="85">
        <f t="shared" si="0"/>
        <v>38</v>
      </c>
      <c r="B48" s="23" t="s">
        <v>72</v>
      </c>
      <c r="G48" s="105">
        <v>119828211</v>
      </c>
      <c r="I48" s="96"/>
      <c r="J48" s="96"/>
      <c r="K48" s="96"/>
      <c r="L48" s="96"/>
      <c r="M48" s="96"/>
    </row>
    <row r="49" spans="1:13" ht="15.75" thickBot="1" x14ac:dyDescent="0.3">
      <c r="A49" s="85">
        <f t="shared" si="0"/>
        <v>39</v>
      </c>
      <c r="B49" s="100" t="s">
        <v>113</v>
      </c>
      <c r="G49" s="106">
        <f>G46/G48</f>
        <v>2.9204361235459948E-2</v>
      </c>
      <c r="I49" s="96"/>
      <c r="J49" s="96"/>
      <c r="K49" s="96"/>
      <c r="L49" s="96"/>
      <c r="M49" s="96"/>
    </row>
    <row r="50" spans="1:13" ht="15.75" thickTop="1" x14ac:dyDescent="0.25">
      <c r="A50" s="85">
        <v>40</v>
      </c>
      <c r="B50"/>
      <c r="C50"/>
      <c r="D50"/>
      <c r="E50"/>
      <c r="F50"/>
      <c r="G50"/>
    </row>
    <row r="51" spans="1:13" x14ac:dyDescent="0.25">
      <c r="A51"/>
      <c r="B51"/>
      <c r="C51"/>
      <c r="D51"/>
      <c r="E51"/>
      <c r="F51"/>
      <c r="G51"/>
    </row>
    <row r="52" spans="1:13" x14ac:dyDescent="0.25">
      <c r="A52"/>
      <c r="B52"/>
      <c r="C52"/>
      <c r="D52"/>
      <c r="E52"/>
      <c r="F52"/>
      <c r="G52"/>
    </row>
  </sheetData>
  <pageMargins left="0.7" right="0.7" top="0.75" bottom="0.75" header="0.3" footer="0.3"/>
  <pageSetup scale="58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748C5124AB541828F6483D61391B2" ma:contentTypeVersion="8" ma:contentTypeDescription="Create a new document." ma:contentTypeScope="" ma:versionID="f6698f666b56830eacbe36ace53d9e75">
  <xsd:schema xmlns:xsd="http://www.w3.org/2001/XMLSchema" xmlns:xs="http://www.w3.org/2001/XMLSchema" xmlns:p="http://schemas.microsoft.com/office/2006/metadata/properties" xmlns:ns2="3527BF6F-27A6-47D3-AAFB-DBF13EBA6BBE" xmlns:ns3="00c1cf47-8665-4c73-8994-ff3a5e26da0f" xmlns:ns5="3541d9de-e849-43a7-ac3e-927380f29a4f" xmlns:ns6="7312d0bd-5bb3-4d44-9c84-f993550bda7e" targetNamespace="http://schemas.microsoft.com/office/2006/metadata/properties" ma:root="true" ma:fieldsID="b611f44005c52bf9decf0decea51523b" ns2:_="" ns3:_="" ns5:_="" ns6:_="">
    <xsd:import namespace="3527BF6F-27A6-47D3-AAFB-DBF13EBA6BBE"/>
    <xsd:import namespace="00c1cf47-8665-4c73-8994-ff3a5e26da0f"/>
    <xsd:import namespace="3541d9de-e849-43a7-ac3e-927380f29a4f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MediaServiceAutoKeyPoints" minOccurs="0"/>
                <xsd:element ref="ns5:MediaServiceKeyPoints" minOccurs="0"/>
                <xsd:element ref="ns5:Workflow" minOccurs="0"/>
                <xsd:element ref="ns6:SharedWithUsers" minOccurs="0"/>
                <xsd:element ref="ns6:SharedWithDetails" minOccurs="0"/>
                <xsd:element ref="ns5:WorkflowStatus" minOccurs="0"/>
                <xsd:element ref="ns3:_dlc_DocId" minOccurs="0"/>
                <xsd:element ref="ns3:_dlc_DocIdUrl" minOccurs="0"/>
                <xsd:element ref="ns3:_dlc_DocIdPersistId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format="Dropdown" ma:internalName="Docket_x0020_Number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d9de-e849-43a7-ac3e-927380f29a4f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2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5" nillable="true" ma:displayName="WorkflowStatus" ma:internalName="WorkflowStatus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nal_x0020_Due_x0020_Date xmlns="00c1cf47-8665-4c73-8994-ff3a5e26da0f" xsi:nil="true"/>
    <Final_x0020_Due_x0020_Date xmlns="00c1cf47-8665-4c73-8994-ff3a5e26da0f" xsi:nil="true"/>
    <Docket_x0020_Number xmlns="00c1cf47-8665-4c73-8994-ff3a5e26da0f">Case No. 2025-000xx</Docket_x0020_Number>
    <Preparer xmlns="00c1cf47-8665-4c73-8994-ff3a5e26da0f" xsi:nil="true"/>
    <Document_x0020_Type xmlns="00c1cf47-8665-4c73-8994-ff3a5e26da0f">Administrative</Document_x0020_Type>
    <WorkflowStatus xmlns="3541d9de-e849-43a7-ac3e-927380f29a4f" xsi:nil="true"/>
    <Series xmlns="3527BF6F-27A6-47D3-AAFB-DBF13EBA6BBE" xsi:nil="true"/>
    <Party xmlns="00c1cf47-8665-4c73-8994-ff3a5e26da0f" xsi:nil="true"/>
    <Responsible_x0020_Witness xmlns="00c1cf47-8665-4c73-8994-ff3a5e26da0f" xsi:nil="true"/>
    <Workflow xmlns="3541d9de-e849-43a7-ac3e-927380f29a4f">
      <Url xsi:nil="true"/>
      <Description xsi:nil="true"/>
    </Workflow>
    <_dlc_DocId xmlns="00c1cf47-8665-4c73-8994-ff3a5e26da0f">4QVSNHSJP2QR-2066301449-570</_dlc_DocId>
    <_dlc_DocIdUrl xmlns="00c1cf47-8665-4c73-8994-ff3a5e26da0f">
      <Url>https://amwater.sharepoint.com/sites/sers/KY/_layouts/15/DocIdRedir.aspx?ID=4QVSNHSJP2QR-2066301449-570</Url>
      <Description>4QVSNHSJP2QR-2066301449-570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D8775-076B-4105-82D5-93B3B2A24CF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B6BE765-E0CD-4D74-9311-4B80A3841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7BF6F-27A6-47D3-AAFB-DBF13EBA6BBE"/>
    <ds:schemaRef ds:uri="00c1cf47-8665-4c73-8994-ff3a5e26da0f"/>
    <ds:schemaRef ds:uri="3541d9de-e849-43a7-ac3e-927380f29a4f"/>
    <ds:schemaRef ds:uri="7312d0bd-5bb3-4d44-9c84-f993550bd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AC5C42-D950-45BF-8500-182D849432A8}">
  <ds:schemaRefs>
    <ds:schemaRef ds:uri="http://purl.org/dc/elements/1.1/"/>
    <ds:schemaRef ds:uri="3527BF6F-27A6-47D3-AAFB-DBF13EBA6BBE"/>
    <ds:schemaRef ds:uri="00c1cf47-8665-4c73-8994-ff3a5e26da0f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3541d9de-e849-43a7-ac3e-927380f29a4f"/>
    <ds:schemaRef ds:uri="http://purl.org/dc/terms/"/>
    <ds:schemaRef ds:uri="http://schemas.openxmlformats.org/package/2006/metadata/core-properties"/>
    <ds:schemaRef ds:uri="7312d0bd-5bb3-4d44-9c84-f993550bda7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71ABA60-600B-4C38-9847-DB53353547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QIP 5 Balancing Adjustment</vt:lpstr>
      <vt:lpstr>Summary Adjustment</vt:lpstr>
      <vt:lpstr>QIP 6+</vt:lpstr>
      <vt:lpstr>QIP 1-5</vt:lpstr>
      <vt:lpstr>QIP 4 Balancing Adjustment</vt:lpstr>
      <vt:lpstr>'QIP 1-5'!Print_Area</vt:lpstr>
      <vt:lpstr>'QIP 4 Balancing Adjustment'!Print_Area</vt:lpstr>
      <vt:lpstr>'QIP 6+'!Print_Area</vt:lpstr>
      <vt:lpstr>'Summary Adjustment'!Print_Area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 Prendergast</dc:creator>
  <cp:lastModifiedBy>Dominic DeGrazia</cp:lastModifiedBy>
  <cp:lastPrinted>2025-03-27T18:50:51Z</cp:lastPrinted>
  <dcterms:created xsi:type="dcterms:W3CDTF">2024-05-22T16:15:36Z</dcterms:created>
  <dcterms:modified xsi:type="dcterms:W3CDTF">2025-03-27T18:52:15Z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2024-05-22T18:10:25Z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e52a80cd-40e2-4f1a-980d-43ea07d56e96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ContentTypeId">
    <vt:lpwstr>0x010100AB2748C5124AB541828F6483D61391B2</vt:lpwstr>
  </property>
  <property fmtid="{D5CDD505-2E9C-101B-9397-08002B2CF9AE}" pid="12" name="_dlc_DocIdItemGuid">
    <vt:lpwstr>b02994ef-addf-4d85-a8a9-f257dd2b59f6</vt:lpwstr>
  </property>
</Properties>
</file>