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ower Supply Analytics\Regulatory Filings\PSC\IRP\2025\Post Submission\Staff DR2\"/>
    </mc:Choice>
  </mc:AlternateContent>
  <xr:revisionPtr revIDLastSave="0" documentId="13_ncr:1_{6FE7817D-A25A-46B4-88D0-3CF4D3FF8944}" xr6:coauthVersionLast="47" xr6:coauthVersionMax="47" xr10:uidLastSave="{00000000-0000-0000-0000-000000000000}"/>
  <bookViews>
    <workbookView xWindow="-120" yWindow="-120" windowWidth="51840" windowHeight="21120" tabRatio="712" xr2:uid="{9FAF2BDE-DB60-418C-A41B-74A6F4572A75}"/>
  </bookViews>
  <sheets>
    <sheet name="EKPC" sheetId="18" r:id="rId1"/>
    <sheet name="Big Sandy" sheetId="14" r:id="rId2"/>
    <sheet name="Blue Grass" sheetId="17" r:id="rId3"/>
    <sheet name="Clark" sheetId="8" r:id="rId4"/>
    <sheet name="Cumberland Valley" sheetId="13" r:id="rId5"/>
    <sheet name="Farmers" sheetId="5" r:id="rId6"/>
    <sheet name="Fleming-Mason" sheetId="10" r:id="rId7"/>
    <sheet name="Grayson" sheetId="16" r:id="rId8"/>
    <sheet name="Inter-County" sheetId="15" r:id="rId9"/>
    <sheet name="Jackson" sheetId="1" r:id="rId10"/>
    <sheet name="Licking Valley" sheetId="12" r:id="rId11"/>
    <sheet name="Nolin" sheetId="9" r:id="rId12"/>
    <sheet name="Owen" sheetId="7" r:id="rId13"/>
    <sheet name="Salt River" sheetId="2" r:id="rId14"/>
    <sheet name="Shelby" sheetId="6" r:id="rId15"/>
    <sheet name="South Kentucky" sheetId="11" r:id="rId16"/>
    <sheet name="Taylor" sheetId="3" r:id="rId17"/>
  </sheets>
  <definedNames>
    <definedName name="_xlnm.Print_Area" localSheetId="1">'Big Sandy'!$A$1:$J$29</definedName>
    <definedName name="_xlnm.Print_Area" localSheetId="2">'Blue Grass'!$A$1:$J$32</definedName>
    <definedName name="_xlnm.Print_Area" localSheetId="3">Clark!$A$1:$J$29</definedName>
    <definedName name="_xlnm.Print_Area" localSheetId="4">'Cumberland Valley'!$A$1:$J$29</definedName>
    <definedName name="_xlnm.Print_Area" localSheetId="0">EKPC!$A$1:$J$29</definedName>
    <definedName name="_xlnm.Print_Area" localSheetId="5">Farmers!$A$1:$J$31</definedName>
    <definedName name="_xlnm.Print_Area" localSheetId="6">'Fleming-Mason'!$A$1:$J$29</definedName>
    <definedName name="_xlnm.Print_Area" localSheetId="7">Grayson!$A$1:$J$29</definedName>
    <definedName name="_xlnm.Print_Area" localSheetId="8">'Inter-County'!$A$1:$J$29</definedName>
    <definedName name="_xlnm.Print_Area" localSheetId="9">Jackson!$A$1:$J$29</definedName>
    <definedName name="_xlnm.Print_Area" localSheetId="10">'Licking Valley'!$A$1:$J$29</definedName>
    <definedName name="_xlnm.Print_Area" localSheetId="11">Nolin!$A$1:$J$29</definedName>
    <definedName name="_xlnm.Print_Area" localSheetId="12">Owen!$A$1:$J$29</definedName>
    <definedName name="_xlnm.Print_Area" localSheetId="13">'Salt River'!$A$1:$J$29</definedName>
    <definedName name="_xlnm.Print_Area" localSheetId="14">Shelby!$A$1:$J$29</definedName>
    <definedName name="_xlnm.Print_Area" localSheetId="15">'South Kentucky'!$A$1:$J$23</definedName>
    <definedName name="_xlnm.Print_Area" localSheetId="16">Taylor!$A$1:$J$29</definedName>
    <definedName name="Z_2D58D159_C136_40E1_9460_F593345BDC0E_.wvu.PrintArea" localSheetId="16" hidden="1">Taylor!$A$1:$J$29</definedName>
    <definedName name="Z_2D58D159_C136_40E1_9460_F593345BDC0E_.wvu.Rows" localSheetId="16" hidden="1">Taylor!#REF!,Taylor!#REF!</definedName>
    <definedName name="Z_2D77B5EA_5084_4DD5_A281_AC727848B705_.wvu.PrintArea" localSheetId="3" hidden="1">Clark!$A$1:$J$29</definedName>
    <definedName name="Z_2D77B5EA_5084_4DD5_A281_AC727848B705_.wvu.Rows" localSheetId="3" hidden="1">Clark!#REF!,Clark!#REF!</definedName>
    <definedName name="Z_3DCD0CB0_713C_4E80_B39D_41019DF83DF3_.wvu.PrintArea" localSheetId="3" hidden="1">Clark!$A$1:$J$29</definedName>
    <definedName name="Z_3DCD0CB0_713C_4E80_B39D_41019DF83DF3_.wvu.Rows" localSheetId="3" hidden="1">Clark!#REF!,Clark!#REF!</definedName>
    <definedName name="Z_FCF46B0C_A780_4268_BBB0_31E81F0680B6_.wvu.PrintArea" localSheetId="16" hidden="1">Taylor!$A$1:$J$29</definedName>
    <definedName name="Z_FCF46B0C_A780_4268_BBB0_31E81F0680B6_.wvu.Rows" localSheetId="16" hidden="1">Taylor!#REF!,Taylor!#REF!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8" l="1"/>
  <c r="E32" i="15" l="1"/>
  <c r="B31" i="18" l="1"/>
  <c r="B30" i="18"/>
  <c r="B29" i="18"/>
  <c r="B28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2" i="18"/>
  <c r="B11" i="18"/>
  <c r="B10" i="18"/>
  <c r="B8" i="18"/>
  <c r="B7" i="18"/>
  <c r="C32" i="13"/>
  <c r="G29" i="13"/>
  <c r="D28" i="13"/>
  <c r="J26" i="13"/>
  <c r="D9" i="13"/>
  <c r="C29" i="12"/>
  <c r="J22" i="12"/>
  <c r="J19" i="12"/>
  <c r="D32" i="11"/>
  <c r="E27" i="11"/>
  <c r="D16" i="11"/>
  <c r="E14" i="9"/>
  <c r="E10" i="9"/>
  <c r="D12" i="8"/>
  <c r="D19" i="8"/>
  <c r="C20" i="8"/>
  <c r="D22" i="8"/>
  <c r="C24" i="8"/>
  <c r="D28" i="8"/>
  <c r="J26" i="7"/>
  <c r="I22" i="7"/>
  <c r="J22" i="6"/>
  <c r="E15" i="6"/>
  <c r="D12" i="6"/>
  <c r="E7" i="6"/>
  <c r="E9" i="15" l="1"/>
  <c r="B9" i="18"/>
  <c r="C13" i="15"/>
  <c r="B13" i="18"/>
  <c r="E27" i="15"/>
  <c r="B27" i="18"/>
  <c r="C17" i="14"/>
  <c r="E15" i="12"/>
  <c r="E23" i="12"/>
  <c r="E27" i="12"/>
  <c r="I23" i="14"/>
  <c r="E31" i="15"/>
  <c r="D32" i="15"/>
  <c r="C32" i="15"/>
  <c r="J10" i="11"/>
  <c r="D12" i="12"/>
  <c r="D28" i="12"/>
  <c r="I32" i="15"/>
  <c r="J32" i="15"/>
  <c r="C21" i="7"/>
  <c r="D28" i="7"/>
  <c r="D29" i="7"/>
  <c r="C32" i="7"/>
  <c r="I30" i="8"/>
  <c r="I22" i="8"/>
  <c r="J18" i="8"/>
  <c r="I14" i="8"/>
  <c r="I10" i="8"/>
  <c r="D17" i="9"/>
  <c r="E11" i="11"/>
  <c r="D25" i="13"/>
  <c r="D25" i="6"/>
  <c r="D28" i="6"/>
  <c r="I11" i="6"/>
  <c r="E23" i="6"/>
  <c r="E31" i="6"/>
  <c r="D20" i="6"/>
  <c r="D16" i="6"/>
  <c r="I19" i="6"/>
  <c r="I26" i="6"/>
  <c r="J30" i="6"/>
  <c r="I10" i="6"/>
  <c r="E19" i="6"/>
  <c r="I23" i="6"/>
  <c r="D29" i="6"/>
  <c r="C32" i="6"/>
  <c r="D32" i="6"/>
  <c r="D9" i="6"/>
  <c r="J18" i="6"/>
  <c r="I30" i="6"/>
  <c r="D13" i="6"/>
  <c r="J27" i="6"/>
  <c r="C8" i="6"/>
  <c r="C9" i="6"/>
  <c r="J10" i="6"/>
  <c r="I14" i="6"/>
  <c r="J15" i="6"/>
  <c r="I22" i="6"/>
  <c r="C24" i="6"/>
  <c r="C25" i="6"/>
  <c r="J26" i="6"/>
  <c r="I27" i="6"/>
  <c r="J31" i="6"/>
  <c r="C20" i="6"/>
  <c r="D8" i="6"/>
  <c r="C12" i="6"/>
  <c r="C13" i="6"/>
  <c r="J14" i="6"/>
  <c r="I15" i="6"/>
  <c r="E17" i="6"/>
  <c r="I18" i="6"/>
  <c r="J19" i="6"/>
  <c r="D24" i="6"/>
  <c r="C28" i="6"/>
  <c r="C29" i="6"/>
  <c r="I31" i="6"/>
  <c r="J11" i="6"/>
  <c r="C21" i="6"/>
  <c r="E11" i="6"/>
  <c r="C16" i="6"/>
  <c r="C17" i="6"/>
  <c r="D21" i="6"/>
  <c r="J23" i="6"/>
  <c r="E27" i="6"/>
  <c r="E23" i="7"/>
  <c r="J9" i="7"/>
  <c r="E19" i="7"/>
  <c r="C8" i="7"/>
  <c r="C12" i="7"/>
  <c r="D15" i="7"/>
  <c r="D20" i="7"/>
  <c r="D25" i="7"/>
  <c r="E10" i="7"/>
  <c r="J23" i="7"/>
  <c r="I31" i="7"/>
  <c r="D24" i="7"/>
  <c r="I10" i="7"/>
  <c r="E14" i="7"/>
  <c r="E27" i="7"/>
  <c r="D32" i="7"/>
  <c r="J31" i="7"/>
  <c r="I18" i="7"/>
  <c r="I23" i="7"/>
  <c r="I27" i="7"/>
  <c r="I30" i="7"/>
  <c r="I13" i="7"/>
  <c r="C17" i="7"/>
  <c r="C11" i="7"/>
  <c r="J13" i="7"/>
  <c r="I14" i="7"/>
  <c r="D17" i="7"/>
  <c r="J18" i="7"/>
  <c r="I19" i="7"/>
  <c r="J27" i="7"/>
  <c r="E31" i="7"/>
  <c r="D11" i="7"/>
  <c r="C15" i="7"/>
  <c r="C16" i="7"/>
  <c r="C20" i="7"/>
  <c r="J22" i="7"/>
  <c r="C28" i="7"/>
  <c r="C29" i="7"/>
  <c r="I9" i="7"/>
  <c r="C24" i="7"/>
  <c r="C25" i="7"/>
  <c r="I26" i="7"/>
  <c r="J30" i="7"/>
  <c r="I27" i="8"/>
  <c r="D29" i="8"/>
  <c r="D25" i="8"/>
  <c r="C32" i="8"/>
  <c r="J13" i="8"/>
  <c r="C26" i="8"/>
  <c r="D24" i="8"/>
  <c r="C23" i="8"/>
  <c r="C21" i="8"/>
  <c r="C15" i="8"/>
  <c r="E16" i="8"/>
  <c r="E12" i="8"/>
  <c r="E29" i="8"/>
  <c r="I20" i="8"/>
  <c r="C19" i="8"/>
  <c r="J17" i="8"/>
  <c r="D16" i="8"/>
  <c r="E14" i="8"/>
  <c r="D8" i="8"/>
  <c r="E31" i="8"/>
  <c r="C29" i="8"/>
  <c r="I26" i="8"/>
  <c r="J23" i="8"/>
  <c r="J9" i="8"/>
  <c r="C12" i="8"/>
  <c r="D32" i="8"/>
  <c r="I31" i="8"/>
  <c r="C28" i="8"/>
  <c r="J27" i="8"/>
  <c r="J26" i="8"/>
  <c r="E23" i="8"/>
  <c r="E20" i="8"/>
  <c r="J19" i="8"/>
  <c r="E18" i="8"/>
  <c r="D11" i="8"/>
  <c r="J10" i="8"/>
  <c r="J31" i="8"/>
  <c r="J30" i="8"/>
  <c r="E27" i="8"/>
  <c r="E25" i="8"/>
  <c r="E24" i="8"/>
  <c r="D23" i="8"/>
  <c r="I21" i="8"/>
  <c r="J20" i="8"/>
  <c r="C11" i="8"/>
  <c r="E10" i="8"/>
  <c r="C27" i="8"/>
  <c r="C25" i="8"/>
  <c r="I23" i="8"/>
  <c r="I18" i="8"/>
  <c r="C16" i="8"/>
  <c r="D15" i="8"/>
  <c r="J14" i="8"/>
  <c r="E9" i="8"/>
  <c r="C8" i="8"/>
  <c r="D13" i="9"/>
  <c r="D21" i="9"/>
  <c r="E8" i="9"/>
  <c r="I12" i="9"/>
  <c r="I14" i="9"/>
  <c r="E16" i="9"/>
  <c r="I8" i="9"/>
  <c r="J11" i="9"/>
  <c r="C8" i="9"/>
  <c r="E12" i="9"/>
  <c r="C14" i="9"/>
  <c r="I26" i="9"/>
  <c r="I30" i="9"/>
  <c r="D25" i="9"/>
  <c r="D29" i="9"/>
  <c r="C11" i="9"/>
  <c r="C17" i="9"/>
  <c r="I18" i="9"/>
  <c r="J14" i="9"/>
  <c r="I22" i="9"/>
  <c r="E8" i="10"/>
  <c r="I11" i="10"/>
  <c r="I13" i="10"/>
  <c r="J15" i="10"/>
  <c r="J17" i="10"/>
  <c r="J21" i="10"/>
  <c r="J23" i="10"/>
  <c r="J25" i="10"/>
  <c r="J27" i="10"/>
  <c r="J29" i="10"/>
  <c r="J31" i="10"/>
  <c r="I10" i="10"/>
  <c r="D18" i="10"/>
  <c r="D9" i="10"/>
  <c r="E13" i="10"/>
  <c r="F14" i="10" s="1"/>
  <c r="J18" i="10"/>
  <c r="J8" i="10"/>
  <c r="J11" i="10"/>
  <c r="J19" i="10"/>
  <c r="J10" i="10"/>
  <c r="E14" i="10"/>
  <c r="J16" i="10"/>
  <c r="J12" i="10"/>
  <c r="J9" i="10"/>
  <c r="I12" i="10"/>
  <c r="J20" i="10"/>
  <c r="J24" i="10"/>
  <c r="J28" i="10"/>
  <c r="J32" i="10"/>
  <c r="J22" i="10"/>
  <c r="J26" i="10"/>
  <c r="J30" i="10"/>
  <c r="E10" i="10"/>
  <c r="E12" i="10"/>
  <c r="J13" i="10"/>
  <c r="I14" i="10"/>
  <c r="I15" i="10"/>
  <c r="I16" i="10"/>
  <c r="I8" i="10"/>
  <c r="I9" i="10"/>
  <c r="J14" i="10"/>
  <c r="D9" i="11"/>
  <c r="E15" i="11"/>
  <c r="E19" i="11"/>
  <c r="E31" i="11"/>
  <c r="J18" i="11"/>
  <c r="I26" i="11"/>
  <c r="I11" i="11"/>
  <c r="C17" i="11"/>
  <c r="D21" i="11"/>
  <c r="I30" i="11"/>
  <c r="C12" i="11"/>
  <c r="D17" i="11"/>
  <c r="I19" i="11"/>
  <c r="D24" i="11"/>
  <c r="J27" i="11"/>
  <c r="I14" i="11"/>
  <c r="J19" i="11"/>
  <c r="I23" i="11"/>
  <c r="D25" i="11"/>
  <c r="J26" i="11"/>
  <c r="I27" i="11"/>
  <c r="D8" i="11"/>
  <c r="I10" i="11"/>
  <c r="J11" i="11"/>
  <c r="C20" i="11"/>
  <c r="J23" i="11"/>
  <c r="C28" i="11"/>
  <c r="C29" i="11"/>
  <c r="E7" i="11"/>
  <c r="C8" i="11"/>
  <c r="C9" i="11"/>
  <c r="D12" i="11"/>
  <c r="D13" i="11"/>
  <c r="J14" i="11"/>
  <c r="I15" i="11"/>
  <c r="J17" i="11"/>
  <c r="E23" i="11"/>
  <c r="C24" i="11"/>
  <c r="C25" i="11"/>
  <c r="D28" i="11"/>
  <c r="D29" i="11"/>
  <c r="J30" i="11"/>
  <c r="I31" i="11"/>
  <c r="C13" i="11"/>
  <c r="J15" i="11"/>
  <c r="C21" i="11"/>
  <c r="I22" i="11"/>
  <c r="J31" i="11"/>
  <c r="C16" i="11"/>
  <c r="I18" i="11"/>
  <c r="D20" i="11"/>
  <c r="J22" i="11"/>
  <c r="C32" i="11"/>
  <c r="I10" i="12"/>
  <c r="I26" i="12"/>
  <c r="D25" i="12"/>
  <c r="J30" i="12"/>
  <c r="D9" i="12"/>
  <c r="J14" i="12"/>
  <c r="E11" i="12"/>
  <c r="C13" i="12"/>
  <c r="D20" i="12"/>
  <c r="I23" i="12"/>
  <c r="I31" i="12"/>
  <c r="C16" i="12"/>
  <c r="E7" i="12"/>
  <c r="J23" i="12"/>
  <c r="E31" i="12"/>
  <c r="D32" i="12"/>
  <c r="J15" i="12"/>
  <c r="D17" i="12"/>
  <c r="D8" i="12"/>
  <c r="D13" i="12"/>
  <c r="I15" i="12"/>
  <c r="I19" i="12"/>
  <c r="D21" i="12"/>
  <c r="C24" i="12"/>
  <c r="D29" i="12"/>
  <c r="J10" i="12"/>
  <c r="I11" i="12"/>
  <c r="E19" i="12"/>
  <c r="C20" i="12"/>
  <c r="C21" i="12"/>
  <c r="I22" i="12"/>
  <c r="D24" i="12"/>
  <c r="J26" i="12"/>
  <c r="I27" i="12"/>
  <c r="C32" i="12"/>
  <c r="C8" i="12"/>
  <c r="C9" i="12"/>
  <c r="J9" i="12"/>
  <c r="J11" i="12"/>
  <c r="C17" i="12"/>
  <c r="I18" i="12"/>
  <c r="J25" i="12"/>
  <c r="J27" i="12"/>
  <c r="C25" i="12"/>
  <c r="C12" i="12"/>
  <c r="I14" i="12"/>
  <c r="D16" i="12"/>
  <c r="J18" i="12"/>
  <c r="C28" i="12"/>
  <c r="I30" i="12"/>
  <c r="J10" i="13"/>
  <c r="D12" i="13"/>
  <c r="G13" i="13"/>
  <c r="D16" i="13"/>
  <c r="G17" i="13"/>
  <c r="J18" i="13"/>
  <c r="G21" i="13"/>
  <c r="J22" i="13"/>
  <c r="D24" i="13"/>
  <c r="G26" i="13"/>
  <c r="J27" i="13"/>
  <c r="D29" i="13"/>
  <c r="J31" i="13"/>
  <c r="G10" i="13"/>
  <c r="I11" i="13"/>
  <c r="D13" i="13"/>
  <c r="J15" i="13"/>
  <c r="D17" i="13"/>
  <c r="G18" i="13"/>
  <c r="D21" i="13"/>
  <c r="F22" i="13"/>
  <c r="J23" i="13"/>
  <c r="J19" i="13"/>
  <c r="G30" i="13"/>
  <c r="D8" i="13"/>
  <c r="G9" i="13"/>
  <c r="J14" i="13"/>
  <c r="D20" i="13"/>
  <c r="G25" i="13"/>
  <c r="J30" i="13"/>
  <c r="G14" i="13"/>
  <c r="C13" i="13"/>
  <c r="D14" i="13"/>
  <c r="F18" i="13"/>
  <c r="G19" i="13"/>
  <c r="I23" i="13"/>
  <c r="J24" i="13"/>
  <c r="C29" i="13"/>
  <c r="D30" i="13"/>
  <c r="C9" i="13"/>
  <c r="D10" i="13"/>
  <c r="F14" i="13"/>
  <c r="G15" i="13"/>
  <c r="I19" i="13"/>
  <c r="J20" i="13"/>
  <c r="C25" i="13"/>
  <c r="D26" i="13"/>
  <c r="F30" i="13"/>
  <c r="G31" i="13"/>
  <c r="C17" i="13"/>
  <c r="I27" i="13"/>
  <c r="F10" i="13"/>
  <c r="J11" i="13"/>
  <c r="J12" i="13"/>
  <c r="I15" i="13"/>
  <c r="D18" i="13"/>
  <c r="C21" i="13"/>
  <c r="G22" i="13"/>
  <c r="G23" i="13"/>
  <c r="F26" i="13"/>
  <c r="J28" i="13"/>
  <c r="I31" i="13"/>
  <c r="J8" i="13"/>
  <c r="D32" i="13"/>
  <c r="G11" i="13"/>
  <c r="J16" i="13"/>
  <c r="D22" i="13"/>
  <c r="G27" i="13"/>
  <c r="D21" i="14"/>
  <c r="J22" i="14"/>
  <c r="J23" i="14"/>
  <c r="I27" i="14"/>
  <c r="J31" i="14"/>
  <c r="I11" i="14"/>
  <c r="J15" i="14"/>
  <c r="E7" i="14"/>
  <c r="J11" i="14"/>
  <c r="E15" i="14"/>
  <c r="D20" i="14"/>
  <c r="E23" i="14"/>
  <c r="J27" i="14"/>
  <c r="E31" i="14"/>
  <c r="D9" i="14"/>
  <c r="E11" i="14"/>
  <c r="I14" i="14"/>
  <c r="C21" i="14"/>
  <c r="D25" i="14"/>
  <c r="E27" i="14"/>
  <c r="I30" i="14"/>
  <c r="D13" i="14"/>
  <c r="C13" i="14"/>
  <c r="D29" i="14"/>
  <c r="C29" i="14"/>
  <c r="I18" i="14"/>
  <c r="J18" i="14"/>
  <c r="C16" i="14"/>
  <c r="D17" i="14"/>
  <c r="D16" i="14"/>
  <c r="E19" i="14"/>
  <c r="J19" i="14"/>
  <c r="I19" i="14"/>
  <c r="C32" i="14"/>
  <c r="D32" i="14"/>
  <c r="C12" i="14"/>
  <c r="C28" i="14"/>
  <c r="C8" i="14"/>
  <c r="C9" i="14"/>
  <c r="I10" i="14"/>
  <c r="D12" i="14"/>
  <c r="J14" i="14"/>
  <c r="I15" i="14"/>
  <c r="J17" i="14"/>
  <c r="C24" i="14"/>
  <c r="C25" i="14"/>
  <c r="I26" i="14"/>
  <c r="D28" i="14"/>
  <c r="J30" i="14"/>
  <c r="I31" i="14"/>
  <c r="D8" i="14"/>
  <c r="J10" i="14"/>
  <c r="J13" i="14"/>
  <c r="C20" i="14"/>
  <c r="I22" i="14"/>
  <c r="D24" i="14"/>
  <c r="J26" i="14"/>
  <c r="E21" i="15"/>
  <c r="E23" i="15"/>
  <c r="C20" i="15"/>
  <c r="I27" i="15"/>
  <c r="I14" i="15"/>
  <c r="D28" i="15"/>
  <c r="C29" i="15"/>
  <c r="E7" i="15"/>
  <c r="E11" i="15"/>
  <c r="C17" i="15"/>
  <c r="I22" i="15"/>
  <c r="I26" i="15"/>
  <c r="I31" i="15"/>
  <c r="E8" i="15"/>
  <c r="D10" i="15"/>
  <c r="E13" i="15"/>
  <c r="E15" i="15"/>
  <c r="E17" i="15"/>
  <c r="I19" i="15"/>
  <c r="C25" i="15"/>
  <c r="C21" i="15"/>
  <c r="J14" i="15"/>
  <c r="I15" i="15"/>
  <c r="E19" i="15"/>
  <c r="D20" i="15"/>
  <c r="J22" i="15"/>
  <c r="I23" i="15"/>
  <c r="C16" i="15"/>
  <c r="I18" i="15"/>
  <c r="C24" i="15"/>
  <c r="J26" i="15"/>
  <c r="I30" i="15"/>
  <c r="J8" i="15"/>
  <c r="I8" i="15"/>
  <c r="D16" i="15"/>
  <c r="J18" i="15"/>
  <c r="D24" i="15"/>
  <c r="C28" i="15"/>
  <c r="J30" i="15"/>
  <c r="E7" i="16"/>
  <c r="E9" i="16"/>
  <c r="E11" i="16"/>
  <c r="E17" i="16"/>
  <c r="E19" i="16"/>
  <c r="E25" i="16"/>
  <c r="E27" i="16"/>
  <c r="D8" i="16"/>
  <c r="C16" i="16"/>
  <c r="I10" i="16"/>
  <c r="I18" i="16"/>
  <c r="I26" i="16"/>
  <c r="C29" i="16"/>
  <c r="I15" i="16"/>
  <c r="I23" i="16"/>
  <c r="I31" i="16"/>
  <c r="D24" i="16"/>
  <c r="C9" i="16"/>
  <c r="J21" i="16"/>
  <c r="C25" i="16"/>
  <c r="J10" i="16"/>
  <c r="I11" i="16"/>
  <c r="E15" i="16"/>
  <c r="D16" i="16"/>
  <c r="J18" i="16"/>
  <c r="I19" i="16"/>
  <c r="E23" i="16"/>
  <c r="J26" i="16"/>
  <c r="I27" i="16"/>
  <c r="E31" i="16"/>
  <c r="D32" i="16"/>
  <c r="J9" i="16"/>
  <c r="C12" i="16"/>
  <c r="C13" i="16"/>
  <c r="I14" i="16"/>
  <c r="J17" i="16"/>
  <c r="C20" i="16"/>
  <c r="C21" i="16"/>
  <c r="I22" i="16"/>
  <c r="J25" i="16"/>
  <c r="C28" i="16"/>
  <c r="I30" i="16"/>
  <c r="C8" i="16"/>
  <c r="J13" i="16"/>
  <c r="C17" i="16"/>
  <c r="C24" i="16"/>
  <c r="J29" i="16"/>
  <c r="C32" i="16"/>
  <c r="D12" i="16"/>
  <c r="E13" i="16"/>
  <c r="J14" i="16"/>
  <c r="D20" i="16"/>
  <c r="E21" i="16"/>
  <c r="J22" i="16"/>
  <c r="D28" i="16"/>
  <c r="E29" i="16"/>
  <c r="J30" i="16"/>
  <c r="C28" i="17"/>
  <c r="I14" i="17"/>
  <c r="I22" i="17"/>
  <c r="I30" i="17"/>
  <c r="E8" i="17"/>
  <c r="E10" i="17"/>
  <c r="E12" i="17"/>
  <c r="E16" i="17"/>
  <c r="E18" i="17"/>
  <c r="E20" i="17"/>
  <c r="E24" i="17"/>
  <c r="E26" i="17"/>
  <c r="E28" i="17"/>
  <c r="E32" i="17"/>
  <c r="D15" i="17"/>
  <c r="D23" i="17"/>
  <c r="D31" i="17"/>
  <c r="I9" i="17"/>
  <c r="I17" i="17"/>
  <c r="I25" i="17"/>
  <c r="C16" i="17"/>
  <c r="C24" i="17"/>
  <c r="J9" i="17"/>
  <c r="I10" i="17"/>
  <c r="E14" i="17"/>
  <c r="J17" i="17"/>
  <c r="I18" i="17"/>
  <c r="E22" i="17"/>
  <c r="J25" i="17"/>
  <c r="I26" i="17"/>
  <c r="E30" i="17"/>
  <c r="C15" i="17"/>
  <c r="C23" i="17"/>
  <c r="C31" i="17"/>
  <c r="C32" i="17"/>
  <c r="C11" i="17"/>
  <c r="C12" i="17"/>
  <c r="I13" i="17"/>
  <c r="C19" i="17"/>
  <c r="C20" i="17"/>
  <c r="I21" i="17"/>
  <c r="C27" i="17"/>
  <c r="I29" i="17"/>
  <c r="C8" i="17"/>
  <c r="D11" i="17"/>
  <c r="J13" i="17"/>
  <c r="D19" i="17"/>
  <c r="J21" i="17"/>
  <c r="D27" i="17"/>
  <c r="J29" i="17"/>
  <c r="I16" i="17"/>
  <c r="J15" i="17"/>
  <c r="I15" i="17"/>
  <c r="E15" i="17"/>
  <c r="J27" i="17"/>
  <c r="I27" i="17"/>
  <c r="E27" i="17"/>
  <c r="I32" i="17"/>
  <c r="J31" i="17"/>
  <c r="I31" i="17"/>
  <c r="E31" i="17"/>
  <c r="C10" i="17"/>
  <c r="D9" i="17"/>
  <c r="C9" i="17"/>
  <c r="D10" i="17"/>
  <c r="C14" i="17"/>
  <c r="D13" i="17"/>
  <c r="C13" i="17"/>
  <c r="D14" i="17"/>
  <c r="C18" i="17"/>
  <c r="D17" i="17"/>
  <c r="C17" i="17"/>
  <c r="D18" i="17"/>
  <c r="D21" i="17"/>
  <c r="C21" i="17"/>
  <c r="D22" i="17"/>
  <c r="D25" i="17"/>
  <c r="C25" i="17"/>
  <c r="D26" i="17"/>
  <c r="D29" i="17"/>
  <c r="C29" i="17"/>
  <c r="D30" i="17"/>
  <c r="I12" i="17"/>
  <c r="J11" i="17"/>
  <c r="I11" i="17"/>
  <c r="E11" i="17"/>
  <c r="J23" i="17"/>
  <c r="I23" i="17"/>
  <c r="E23" i="17"/>
  <c r="I8" i="17"/>
  <c r="E7" i="17"/>
  <c r="I20" i="17"/>
  <c r="J19" i="17"/>
  <c r="I19" i="17"/>
  <c r="E19" i="17"/>
  <c r="J8" i="17"/>
  <c r="J12" i="17"/>
  <c r="J16" i="17"/>
  <c r="J20" i="17"/>
  <c r="J24" i="17"/>
  <c r="J28" i="17"/>
  <c r="J32" i="17"/>
  <c r="D8" i="17"/>
  <c r="J10" i="17"/>
  <c r="D12" i="17"/>
  <c r="J14" i="17"/>
  <c r="D16" i="17"/>
  <c r="J18" i="17"/>
  <c r="D20" i="17"/>
  <c r="J22" i="17"/>
  <c r="D24" i="17"/>
  <c r="J26" i="17"/>
  <c r="D28" i="17"/>
  <c r="J30" i="17"/>
  <c r="D32" i="17"/>
  <c r="C22" i="17"/>
  <c r="I24" i="17"/>
  <c r="C26" i="17"/>
  <c r="I28" i="17"/>
  <c r="C30" i="17"/>
  <c r="E9" i="17"/>
  <c r="E13" i="17"/>
  <c r="E17" i="17"/>
  <c r="E21" i="17"/>
  <c r="E25" i="17"/>
  <c r="E29" i="17"/>
  <c r="C11" i="16"/>
  <c r="D10" i="16"/>
  <c r="C10" i="16"/>
  <c r="D11" i="16"/>
  <c r="C15" i="16"/>
  <c r="D14" i="16"/>
  <c r="C14" i="16"/>
  <c r="D15" i="16"/>
  <c r="C19" i="16"/>
  <c r="D18" i="16"/>
  <c r="C18" i="16"/>
  <c r="D19" i="16"/>
  <c r="C23" i="16"/>
  <c r="D22" i="16"/>
  <c r="C22" i="16"/>
  <c r="D23" i="16"/>
  <c r="C27" i="16"/>
  <c r="D26" i="16"/>
  <c r="C26" i="16"/>
  <c r="D27" i="16"/>
  <c r="C31" i="16"/>
  <c r="D30" i="16"/>
  <c r="C30" i="16"/>
  <c r="D31" i="16"/>
  <c r="I9" i="16"/>
  <c r="J8" i="16"/>
  <c r="I8" i="16"/>
  <c r="E8" i="16"/>
  <c r="I13" i="16"/>
  <c r="J12" i="16"/>
  <c r="I12" i="16"/>
  <c r="E12" i="16"/>
  <c r="I17" i="16"/>
  <c r="J16" i="16"/>
  <c r="I16" i="16"/>
  <c r="E16" i="16"/>
  <c r="I21" i="16"/>
  <c r="J20" i="16"/>
  <c r="I20" i="16"/>
  <c r="E20" i="16"/>
  <c r="I25" i="16"/>
  <c r="J24" i="16"/>
  <c r="I24" i="16"/>
  <c r="E24" i="16"/>
  <c r="I29" i="16"/>
  <c r="J28" i="16"/>
  <c r="I28" i="16"/>
  <c r="E28" i="16"/>
  <c r="J32" i="16"/>
  <c r="I32" i="16"/>
  <c r="E32" i="16"/>
  <c r="D9" i="16"/>
  <c r="J11" i="16"/>
  <c r="D13" i="16"/>
  <c r="J15" i="16"/>
  <c r="D17" i="16"/>
  <c r="J19" i="16"/>
  <c r="D21" i="16"/>
  <c r="J23" i="16"/>
  <c r="D25" i="16"/>
  <c r="J27" i="16"/>
  <c r="D29" i="16"/>
  <c r="J31" i="16"/>
  <c r="E10" i="16"/>
  <c r="E14" i="16"/>
  <c r="E18" i="16"/>
  <c r="E22" i="16"/>
  <c r="E26" i="16"/>
  <c r="E30" i="16"/>
  <c r="C15" i="15"/>
  <c r="D14" i="15"/>
  <c r="C14" i="15"/>
  <c r="D15" i="15"/>
  <c r="D19" i="15"/>
  <c r="C10" i="15"/>
  <c r="I10" i="15"/>
  <c r="E10" i="15"/>
  <c r="J11" i="15"/>
  <c r="I11" i="15"/>
  <c r="I13" i="15"/>
  <c r="I12" i="15"/>
  <c r="E12" i="15"/>
  <c r="J28" i="15"/>
  <c r="I28" i="15"/>
  <c r="E28" i="15"/>
  <c r="J29" i="15"/>
  <c r="C11" i="15"/>
  <c r="D22" i="15"/>
  <c r="C22" i="15"/>
  <c r="C8" i="15"/>
  <c r="C9" i="15"/>
  <c r="J9" i="15"/>
  <c r="J10" i="15"/>
  <c r="C12" i="15"/>
  <c r="D13" i="15"/>
  <c r="J12" i="15"/>
  <c r="I17" i="15"/>
  <c r="J16" i="15"/>
  <c r="I16" i="15"/>
  <c r="E16" i="15"/>
  <c r="J20" i="15"/>
  <c r="I20" i="15"/>
  <c r="E20" i="15"/>
  <c r="F21" i="15" s="1"/>
  <c r="J24" i="15"/>
  <c r="I24" i="15"/>
  <c r="E24" i="15"/>
  <c r="J25" i="15"/>
  <c r="D30" i="15"/>
  <c r="C30" i="15"/>
  <c r="D31" i="15"/>
  <c r="C19" i="15"/>
  <c r="D18" i="15"/>
  <c r="C18" i="15"/>
  <c r="D23" i="15"/>
  <c r="D8" i="15"/>
  <c r="D9" i="15"/>
  <c r="I9" i="15"/>
  <c r="D11" i="15"/>
  <c r="D12" i="15"/>
  <c r="J13" i="15"/>
  <c r="J17" i="15"/>
  <c r="J21" i="15"/>
  <c r="D26" i="15"/>
  <c r="C26" i="15"/>
  <c r="D27" i="15"/>
  <c r="J15" i="15"/>
  <c r="D17" i="15"/>
  <c r="J19" i="15"/>
  <c r="D21" i="15"/>
  <c r="J23" i="15"/>
  <c r="D25" i="15"/>
  <c r="J27" i="15"/>
  <c r="D29" i="15"/>
  <c r="J31" i="15"/>
  <c r="I21" i="15"/>
  <c r="C23" i="15"/>
  <c r="E25" i="15"/>
  <c r="I25" i="15"/>
  <c r="C27" i="15"/>
  <c r="E29" i="15"/>
  <c r="I29" i="15"/>
  <c r="C31" i="15"/>
  <c r="E14" i="15"/>
  <c r="E18" i="15"/>
  <c r="E22" i="15"/>
  <c r="E26" i="15"/>
  <c r="E30" i="15"/>
  <c r="F31" i="15" s="1"/>
  <c r="J20" i="14"/>
  <c r="I20" i="14"/>
  <c r="E20" i="14"/>
  <c r="J8" i="14"/>
  <c r="I8" i="14"/>
  <c r="E8" i="14"/>
  <c r="D18" i="14"/>
  <c r="C18" i="14"/>
  <c r="D19" i="14"/>
  <c r="J21" i="14"/>
  <c r="J24" i="14"/>
  <c r="I24" i="14"/>
  <c r="E24" i="14"/>
  <c r="D14" i="14"/>
  <c r="C14" i="14"/>
  <c r="D31" i="14"/>
  <c r="J9" i="14"/>
  <c r="J12" i="14"/>
  <c r="I12" i="14"/>
  <c r="E12" i="14"/>
  <c r="D22" i="14"/>
  <c r="C22" i="14"/>
  <c r="D23" i="14"/>
  <c r="J25" i="14"/>
  <c r="J28" i="14"/>
  <c r="I28" i="14"/>
  <c r="E28" i="14"/>
  <c r="D15" i="14"/>
  <c r="D30" i="14"/>
  <c r="C30" i="14"/>
  <c r="D10" i="14"/>
  <c r="C10" i="14"/>
  <c r="D11" i="14"/>
  <c r="J16" i="14"/>
  <c r="I16" i="14"/>
  <c r="E16" i="14"/>
  <c r="D26" i="14"/>
  <c r="C26" i="14"/>
  <c r="D27" i="14"/>
  <c r="J29" i="14"/>
  <c r="J32" i="14"/>
  <c r="I32" i="14"/>
  <c r="E32" i="14"/>
  <c r="E9" i="14"/>
  <c r="I9" i="14"/>
  <c r="C11" i="14"/>
  <c r="E13" i="14"/>
  <c r="I13" i="14"/>
  <c r="C15" i="14"/>
  <c r="E17" i="14"/>
  <c r="I17" i="14"/>
  <c r="C19" i="14"/>
  <c r="E21" i="14"/>
  <c r="I21" i="14"/>
  <c r="C23" i="14"/>
  <c r="E25" i="14"/>
  <c r="I25" i="14"/>
  <c r="C27" i="14"/>
  <c r="E29" i="14"/>
  <c r="I29" i="14"/>
  <c r="C31" i="14"/>
  <c r="E10" i="14"/>
  <c r="E14" i="14"/>
  <c r="E18" i="14"/>
  <c r="E22" i="14"/>
  <c r="E26" i="14"/>
  <c r="E30" i="14"/>
  <c r="I8" i="13"/>
  <c r="C10" i="13"/>
  <c r="F11" i="13"/>
  <c r="I12" i="13"/>
  <c r="C14" i="13"/>
  <c r="F15" i="13"/>
  <c r="I16" i="13"/>
  <c r="C18" i="13"/>
  <c r="F19" i="13"/>
  <c r="I20" i="13"/>
  <c r="C22" i="13"/>
  <c r="F23" i="13"/>
  <c r="I24" i="13"/>
  <c r="C26" i="13"/>
  <c r="F27" i="13"/>
  <c r="I28" i="13"/>
  <c r="C30" i="13"/>
  <c r="F31" i="13"/>
  <c r="J32" i="13"/>
  <c r="I32" i="13"/>
  <c r="C8" i="13"/>
  <c r="F9" i="13"/>
  <c r="G8" i="13"/>
  <c r="F8" i="13"/>
  <c r="I10" i="13"/>
  <c r="J9" i="13"/>
  <c r="I9" i="13"/>
  <c r="C12" i="13"/>
  <c r="D11" i="13"/>
  <c r="C11" i="13"/>
  <c r="F13" i="13"/>
  <c r="G12" i="13"/>
  <c r="F12" i="13"/>
  <c r="I14" i="13"/>
  <c r="J13" i="13"/>
  <c r="I13" i="13"/>
  <c r="C16" i="13"/>
  <c r="D15" i="13"/>
  <c r="C15" i="13"/>
  <c r="F17" i="13"/>
  <c r="G16" i="13"/>
  <c r="F16" i="13"/>
  <c r="I18" i="13"/>
  <c r="J17" i="13"/>
  <c r="I17" i="13"/>
  <c r="C20" i="13"/>
  <c r="D19" i="13"/>
  <c r="C19" i="13"/>
  <c r="F21" i="13"/>
  <c r="G20" i="13"/>
  <c r="F20" i="13"/>
  <c r="I22" i="13"/>
  <c r="J21" i="13"/>
  <c r="I21" i="13"/>
  <c r="C24" i="13"/>
  <c r="D23" i="13"/>
  <c r="C23" i="13"/>
  <c r="F25" i="13"/>
  <c r="G24" i="13"/>
  <c r="F24" i="13"/>
  <c r="I26" i="13"/>
  <c r="J25" i="13"/>
  <c r="I25" i="13"/>
  <c r="C28" i="13"/>
  <c r="D27" i="13"/>
  <c r="C27" i="13"/>
  <c r="F29" i="13"/>
  <c r="G28" i="13"/>
  <c r="F28" i="13"/>
  <c r="I30" i="13"/>
  <c r="J29" i="13"/>
  <c r="I29" i="13"/>
  <c r="D31" i="13"/>
  <c r="C31" i="13"/>
  <c r="G32" i="13"/>
  <c r="F32" i="13"/>
  <c r="D22" i="12"/>
  <c r="C22" i="12"/>
  <c r="D23" i="12"/>
  <c r="J28" i="12"/>
  <c r="I28" i="12"/>
  <c r="E28" i="12"/>
  <c r="J32" i="12"/>
  <c r="I32" i="12"/>
  <c r="E32" i="12"/>
  <c r="D10" i="12"/>
  <c r="C10" i="12"/>
  <c r="D11" i="12"/>
  <c r="J13" i="12"/>
  <c r="J16" i="12"/>
  <c r="I16" i="12"/>
  <c r="E16" i="12"/>
  <c r="D26" i="12"/>
  <c r="C26" i="12"/>
  <c r="D27" i="12"/>
  <c r="J29" i="12"/>
  <c r="J12" i="12"/>
  <c r="I12" i="12"/>
  <c r="E12" i="12"/>
  <c r="D14" i="12"/>
  <c r="C14" i="12"/>
  <c r="D15" i="12"/>
  <c r="J17" i="12"/>
  <c r="J20" i="12"/>
  <c r="I20" i="12"/>
  <c r="E20" i="12"/>
  <c r="D30" i="12"/>
  <c r="C30" i="12"/>
  <c r="D31" i="12"/>
  <c r="J8" i="12"/>
  <c r="I8" i="12"/>
  <c r="E8" i="12"/>
  <c r="D18" i="12"/>
  <c r="C18" i="12"/>
  <c r="D19" i="12"/>
  <c r="J21" i="12"/>
  <c r="J24" i="12"/>
  <c r="I24" i="12"/>
  <c r="E24" i="12"/>
  <c r="J31" i="12"/>
  <c r="E9" i="12"/>
  <c r="I9" i="12"/>
  <c r="C11" i="12"/>
  <c r="E13" i="12"/>
  <c r="I13" i="12"/>
  <c r="C15" i="12"/>
  <c r="E17" i="12"/>
  <c r="I17" i="12"/>
  <c r="C19" i="12"/>
  <c r="E21" i="12"/>
  <c r="I21" i="12"/>
  <c r="C23" i="12"/>
  <c r="E25" i="12"/>
  <c r="I25" i="12"/>
  <c r="C27" i="12"/>
  <c r="E29" i="12"/>
  <c r="I29" i="12"/>
  <c r="C31" i="12"/>
  <c r="E10" i="12"/>
  <c r="E14" i="12"/>
  <c r="F15" i="12" s="1"/>
  <c r="E18" i="12"/>
  <c r="E22" i="12"/>
  <c r="F23" i="12" s="1"/>
  <c r="E26" i="12"/>
  <c r="G27" i="12" s="1"/>
  <c r="E30" i="12"/>
  <c r="J20" i="11"/>
  <c r="I20" i="11"/>
  <c r="E20" i="11"/>
  <c r="D30" i="11"/>
  <c r="C30" i="11"/>
  <c r="D31" i="11"/>
  <c r="J8" i="11"/>
  <c r="I8" i="11"/>
  <c r="E8" i="11"/>
  <c r="D18" i="11"/>
  <c r="C18" i="11"/>
  <c r="D19" i="11"/>
  <c r="J21" i="11"/>
  <c r="J24" i="11"/>
  <c r="I24" i="11"/>
  <c r="E24" i="11"/>
  <c r="D15" i="11"/>
  <c r="J9" i="11"/>
  <c r="J12" i="11"/>
  <c r="I12" i="11"/>
  <c r="E12" i="11"/>
  <c r="D22" i="11"/>
  <c r="C22" i="11"/>
  <c r="D23" i="11"/>
  <c r="J25" i="11"/>
  <c r="J28" i="11"/>
  <c r="I28" i="11"/>
  <c r="E28" i="11"/>
  <c r="D14" i="11"/>
  <c r="C14" i="11"/>
  <c r="D10" i="11"/>
  <c r="C10" i="11"/>
  <c r="D11" i="11"/>
  <c r="J13" i="11"/>
  <c r="J16" i="11"/>
  <c r="I16" i="11"/>
  <c r="E16" i="11"/>
  <c r="D26" i="11"/>
  <c r="C26" i="11"/>
  <c r="D27" i="11"/>
  <c r="J29" i="11"/>
  <c r="J32" i="11"/>
  <c r="I32" i="11"/>
  <c r="E32" i="11"/>
  <c r="E9" i="11"/>
  <c r="I9" i="11"/>
  <c r="C11" i="11"/>
  <c r="E13" i="11"/>
  <c r="I13" i="11"/>
  <c r="C15" i="11"/>
  <c r="E17" i="11"/>
  <c r="I17" i="11"/>
  <c r="C19" i="11"/>
  <c r="E21" i="11"/>
  <c r="I21" i="11"/>
  <c r="C23" i="11"/>
  <c r="E25" i="11"/>
  <c r="I25" i="11"/>
  <c r="C27" i="11"/>
  <c r="E29" i="11"/>
  <c r="I29" i="11"/>
  <c r="C31" i="11"/>
  <c r="E10" i="11"/>
  <c r="G11" i="11" s="1"/>
  <c r="E14" i="11"/>
  <c r="E18" i="11"/>
  <c r="E22" i="11"/>
  <c r="E26" i="11"/>
  <c r="G27" i="11" s="1"/>
  <c r="E30" i="11"/>
  <c r="D16" i="10"/>
  <c r="C16" i="10"/>
  <c r="D20" i="10"/>
  <c r="C20" i="10"/>
  <c r="D23" i="10"/>
  <c r="C23" i="10"/>
  <c r="D25" i="10"/>
  <c r="C25" i="10"/>
  <c r="D28" i="10"/>
  <c r="C28" i="10"/>
  <c r="D32" i="10"/>
  <c r="C32" i="10"/>
  <c r="C9" i="10"/>
  <c r="D11" i="10"/>
  <c r="C11" i="10"/>
  <c r="D15" i="10"/>
  <c r="C15" i="10"/>
  <c r="E16" i="10"/>
  <c r="D17" i="10"/>
  <c r="C18" i="10"/>
  <c r="C19" i="10"/>
  <c r="D22" i="10"/>
  <c r="C22" i="10"/>
  <c r="D26" i="10"/>
  <c r="C26" i="10"/>
  <c r="D30" i="10"/>
  <c r="C30" i="10"/>
  <c r="E7" i="10"/>
  <c r="D8" i="10"/>
  <c r="E9" i="10"/>
  <c r="D10" i="10"/>
  <c r="C10" i="10"/>
  <c r="E11" i="10"/>
  <c r="D14" i="10"/>
  <c r="C14" i="10"/>
  <c r="E15" i="10"/>
  <c r="C17" i="10"/>
  <c r="D12" i="10"/>
  <c r="C12" i="10"/>
  <c r="D21" i="10"/>
  <c r="C21" i="10"/>
  <c r="D24" i="10"/>
  <c r="C24" i="10"/>
  <c r="D27" i="10"/>
  <c r="C27" i="10"/>
  <c r="D29" i="10"/>
  <c r="C29" i="10"/>
  <c r="D31" i="10"/>
  <c r="C31" i="10"/>
  <c r="C8" i="10"/>
  <c r="D13" i="10"/>
  <c r="C13" i="10"/>
  <c r="D19" i="10"/>
  <c r="E17" i="10"/>
  <c r="I17" i="10"/>
  <c r="E18" i="10"/>
  <c r="I18" i="10"/>
  <c r="E19" i="10"/>
  <c r="I19" i="10"/>
  <c r="E20" i="10"/>
  <c r="I20" i="10"/>
  <c r="E21" i="10"/>
  <c r="I21" i="10"/>
  <c r="E22" i="10"/>
  <c r="I22" i="10"/>
  <c r="E23" i="10"/>
  <c r="I23" i="10"/>
  <c r="E24" i="10"/>
  <c r="I24" i="10"/>
  <c r="E25" i="10"/>
  <c r="I25" i="10"/>
  <c r="E26" i="10"/>
  <c r="I26" i="10"/>
  <c r="E27" i="10"/>
  <c r="I27" i="10"/>
  <c r="E28" i="10"/>
  <c r="I28" i="10"/>
  <c r="E29" i="10"/>
  <c r="I29" i="10"/>
  <c r="E30" i="10"/>
  <c r="I30" i="10"/>
  <c r="E31" i="10"/>
  <c r="I31" i="10"/>
  <c r="E32" i="10"/>
  <c r="I32" i="10"/>
  <c r="I9" i="9"/>
  <c r="E9" i="9"/>
  <c r="F10" i="9" s="1"/>
  <c r="D22" i="9"/>
  <c r="C22" i="9"/>
  <c r="D30" i="9"/>
  <c r="C30" i="9"/>
  <c r="E7" i="9"/>
  <c r="J8" i="9"/>
  <c r="C9" i="9"/>
  <c r="D10" i="9"/>
  <c r="J9" i="9"/>
  <c r="D11" i="9"/>
  <c r="D12" i="9"/>
  <c r="I15" i="9"/>
  <c r="E15" i="9"/>
  <c r="F16" i="9" s="1"/>
  <c r="J16" i="9"/>
  <c r="J17" i="9"/>
  <c r="I17" i="9"/>
  <c r="E17" i="9"/>
  <c r="J18" i="9"/>
  <c r="D20" i="9"/>
  <c r="C20" i="9"/>
  <c r="C21" i="9"/>
  <c r="D23" i="9"/>
  <c r="I24" i="9"/>
  <c r="J25" i="9"/>
  <c r="I25" i="9"/>
  <c r="E25" i="9"/>
  <c r="J26" i="9"/>
  <c r="D28" i="9"/>
  <c r="C28" i="9"/>
  <c r="C29" i="9"/>
  <c r="D31" i="9"/>
  <c r="I32" i="9"/>
  <c r="G16" i="9"/>
  <c r="J19" i="9"/>
  <c r="I19" i="9"/>
  <c r="E19" i="9"/>
  <c r="J20" i="9"/>
  <c r="C23" i="9"/>
  <c r="J27" i="9"/>
  <c r="I27" i="9"/>
  <c r="E27" i="9"/>
  <c r="J28" i="9"/>
  <c r="C31" i="9"/>
  <c r="D9" i="9"/>
  <c r="J10" i="9"/>
  <c r="C12" i="9"/>
  <c r="I13" i="9"/>
  <c r="E13" i="9"/>
  <c r="F14" i="9" s="1"/>
  <c r="C16" i="9"/>
  <c r="C15" i="9"/>
  <c r="J15" i="9"/>
  <c r="I16" i="9"/>
  <c r="D18" i="9"/>
  <c r="C18" i="9"/>
  <c r="C19" i="9"/>
  <c r="J23" i="9"/>
  <c r="I23" i="9"/>
  <c r="E23" i="9"/>
  <c r="J24" i="9"/>
  <c r="D26" i="9"/>
  <c r="C26" i="9"/>
  <c r="C27" i="9"/>
  <c r="J31" i="9"/>
  <c r="I31" i="9"/>
  <c r="E31" i="9"/>
  <c r="J32" i="9"/>
  <c r="D8" i="9"/>
  <c r="C10" i="9"/>
  <c r="I10" i="9"/>
  <c r="I11" i="9"/>
  <c r="E11" i="9"/>
  <c r="J12" i="9"/>
  <c r="C13" i="9"/>
  <c r="D14" i="9"/>
  <c r="J13" i="9"/>
  <c r="D15" i="9"/>
  <c r="D16" i="9"/>
  <c r="D19" i="9"/>
  <c r="I20" i="9"/>
  <c r="J21" i="9"/>
  <c r="I21" i="9"/>
  <c r="E21" i="9"/>
  <c r="J22" i="9"/>
  <c r="D24" i="9"/>
  <c r="C24" i="9"/>
  <c r="C25" i="9"/>
  <c r="D27" i="9"/>
  <c r="I28" i="9"/>
  <c r="J29" i="9"/>
  <c r="I29" i="9"/>
  <c r="E29" i="9"/>
  <c r="J30" i="9"/>
  <c r="D32" i="9"/>
  <c r="C32" i="9"/>
  <c r="E18" i="9"/>
  <c r="E20" i="9"/>
  <c r="E22" i="9"/>
  <c r="E24" i="9"/>
  <c r="E26" i="9"/>
  <c r="E28" i="9"/>
  <c r="E30" i="9"/>
  <c r="E32" i="9"/>
  <c r="C30" i="8"/>
  <c r="D30" i="8"/>
  <c r="E30" i="8"/>
  <c r="D31" i="8"/>
  <c r="E28" i="8"/>
  <c r="G29" i="8" s="1"/>
  <c r="I28" i="8"/>
  <c r="J28" i="8"/>
  <c r="J29" i="8"/>
  <c r="E32" i="8"/>
  <c r="I32" i="8"/>
  <c r="J32" i="8"/>
  <c r="C31" i="8"/>
  <c r="C13" i="8"/>
  <c r="D13" i="8"/>
  <c r="C14" i="8"/>
  <c r="D14" i="8"/>
  <c r="E26" i="8"/>
  <c r="C22" i="8"/>
  <c r="I29" i="8"/>
  <c r="D26" i="8"/>
  <c r="I25" i="8"/>
  <c r="J24" i="8"/>
  <c r="J21" i="8"/>
  <c r="E21" i="8"/>
  <c r="E13" i="8"/>
  <c r="F14" i="8" s="1"/>
  <c r="C9" i="8"/>
  <c r="D9" i="8"/>
  <c r="C10" i="8"/>
  <c r="D10" i="8"/>
  <c r="E7" i="8"/>
  <c r="I8" i="8"/>
  <c r="J8" i="8"/>
  <c r="D27" i="8"/>
  <c r="J25" i="8"/>
  <c r="J22" i="8"/>
  <c r="E19" i="8"/>
  <c r="I19" i="8"/>
  <c r="C17" i="8"/>
  <c r="D17" i="8"/>
  <c r="C18" i="8"/>
  <c r="D18" i="8"/>
  <c r="E11" i="8"/>
  <c r="I11" i="8"/>
  <c r="J11" i="8"/>
  <c r="I12" i="8"/>
  <c r="J12" i="8"/>
  <c r="I24" i="8"/>
  <c r="E22" i="8"/>
  <c r="D21" i="8"/>
  <c r="D20" i="8"/>
  <c r="E17" i="8"/>
  <c r="E15" i="8"/>
  <c r="I15" i="8"/>
  <c r="J15" i="8"/>
  <c r="I16" i="8"/>
  <c r="J16" i="8"/>
  <c r="F10" i="8"/>
  <c r="G10" i="8"/>
  <c r="I17" i="8"/>
  <c r="I13" i="8"/>
  <c r="I9" i="8"/>
  <c r="E8" i="8"/>
  <c r="G9" i="8" s="1"/>
  <c r="E7" i="7"/>
  <c r="D9" i="7"/>
  <c r="C9" i="7"/>
  <c r="J15" i="7"/>
  <c r="I15" i="7"/>
  <c r="E15" i="7"/>
  <c r="J24" i="7"/>
  <c r="I24" i="7"/>
  <c r="E24" i="7"/>
  <c r="E30" i="7"/>
  <c r="G31" i="7" s="1"/>
  <c r="D30" i="7"/>
  <c r="C30" i="7"/>
  <c r="J32" i="7"/>
  <c r="I32" i="7"/>
  <c r="E32" i="7"/>
  <c r="J20" i="7"/>
  <c r="I20" i="7"/>
  <c r="E20" i="7"/>
  <c r="E22" i="7"/>
  <c r="G23" i="7" s="1"/>
  <c r="D22" i="7"/>
  <c r="C22" i="7"/>
  <c r="J11" i="7"/>
  <c r="I11" i="7"/>
  <c r="E11" i="7"/>
  <c r="E13" i="7"/>
  <c r="G14" i="7" s="1"/>
  <c r="D13" i="7"/>
  <c r="C13" i="7"/>
  <c r="J16" i="7"/>
  <c r="D18" i="7"/>
  <c r="C18" i="7"/>
  <c r="D26" i="7"/>
  <c r="C26" i="7"/>
  <c r="J28" i="7"/>
  <c r="I28" i="7"/>
  <c r="E28" i="7"/>
  <c r="D8" i="7"/>
  <c r="J10" i="7"/>
  <c r="D12" i="7"/>
  <c r="J14" i="7"/>
  <c r="D16" i="7"/>
  <c r="J19" i="7"/>
  <c r="D21" i="7"/>
  <c r="E8" i="7"/>
  <c r="I8" i="7"/>
  <c r="C10" i="7"/>
  <c r="E12" i="7"/>
  <c r="I12" i="7"/>
  <c r="C14" i="7"/>
  <c r="E16" i="7"/>
  <c r="I16" i="7"/>
  <c r="E17" i="7"/>
  <c r="I17" i="7"/>
  <c r="C19" i="7"/>
  <c r="E21" i="7"/>
  <c r="I21" i="7"/>
  <c r="C23" i="7"/>
  <c r="E25" i="7"/>
  <c r="I25" i="7"/>
  <c r="C27" i="7"/>
  <c r="E29" i="7"/>
  <c r="I29" i="7"/>
  <c r="C31" i="7"/>
  <c r="J8" i="7"/>
  <c r="E9" i="7"/>
  <c r="F10" i="7" s="1"/>
  <c r="D10" i="7"/>
  <c r="J12" i="7"/>
  <c r="D14" i="7"/>
  <c r="J17" i="7"/>
  <c r="E18" i="7"/>
  <c r="D19" i="7"/>
  <c r="J21" i="7"/>
  <c r="D23" i="7"/>
  <c r="J25" i="7"/>
  <c r="E26" i="7"/>
  <c r="D27" i="7"/>
  <c r="J29" i="7"/>
  <c r="D31" i="7"/>
  <c r="I17" i="6"/>
  <c r="J16" i="6"/>
  <c r="I16" i="6"/>
  <c r="E16" i="6"/>
  <c r="F17" i="6" s="1"/>
  <c r="J17" i="6"/>
  <c r="E22" i="6"/>
  <c r="D22" i="6"/>
  <c r="C22" i="6"/>
  <c r="D23" i="6"/>
  <c r="J32" i="6"/>
  <c r="I32" i="6"/>
  <c r="E32" i="6"/>
  <c r="J12" i="6"/>
  <c r="I12" i="6"/>
  <c r="E12" i="6"/>
  <c r="J13" i="6"/>
  <c r="D19" i="6"/>
  <c r="C19" i="6"/>
  <c r="D18" i="6"/>
  <c r="C18" i="6"/>
  <c r="J29" i="6"/>
  <c r="J28" i="6"/>
  <c r="I28" i="6"/>
  <c r="E28" i="6"/>
  <c r="J8" i="6"/>
  <c r="I8" i="6"/>
  <c r="E8" i="6"/>
  <c r="J9" i="6"/>
  <c r="D14" i="6"/>
  <c r="C14" i="6"/>
  <c r="D15" i="6"/>
  <c r="J24" i="6"/>
  <c r="I24" i="6"/>
  <c r="E24" i="6"/>
  <c r="J25" i="6"/>
  <c r="D31" i="6"/>
  <c r="E30" i="6"/>
  <c r="F31" i="6" s="1"/>
  <c r="D30" i="6"/>
  <c r="C30" i="6"/>
  <c r="D10" i="6"/>
  <c r="C10" i="6"/>
  <c r="D11" i="6"/>
  <c r="J20" i="6"/>
  <c r="I20" i="6"/>
  <c r="E20" i="6"/>
  <c r="D27" i="6"/>
  <c r="E26" i="6"/>
  <c r="G27" i="6" s="1"/>
  <c r="D26" i="6"/>
  <c r="C26" i="6"/>
  <c r="C27" i="6"/>
  <c r="D17" i="6"/>
  <c r="E9" i="6"/>
  <c r="I9" i="6"/>
  <c r="C11" i="6"/>
  <c r="E13" i="6"/>
  <c r="I13" i="6"/>
  <c r="C15" i="6"/>
  <c r="E21" i="6"/>
  <c r="I21" i="6"/>
  <c r="C23" i="6"/>
  <c r="E25" i="6"/>
  <c r="I25" i="6"/>
  <c r="E29" i="6"/>
  <c r="I29" i="6"/>
  <c r="C31" i="6"/>
  <c r="E10" i="6"/>
  <c r="E14" i="6"/>
  <c r="F15" i="6" s="1"/>
  <c r="E18" i="6"/>
  <c r="J21" i="6"/>
  <c r="G25" i="8" l="1"/>
  <c r="F24" i="17"/>
  <c r="F16" i="17"/>
  <c r="G23" i="14"/>
  <c r="G32" i="15"/>
  <c r="F32" i="15"/>
  <c r="F27" i="8"/>
  <c r="F16" i="8"/>
  <c r="G15" i="11"/>
  <c r="G19" i="6"/>
  <c r="F23" i="6"/>
  <c r="G17" i="6"/>
  <c r="F11" i="6"/>
  <c r="F27" i="7"/>
  <c r="F14" i="7"/>
  <c r="F31" i="8"/>
  <c r="G20" i="8"/>
  <c r="G24" i="8"/>
  <c r="F25" i="8"/>
  <c r="F12" i="8"/>
  <c r="F24" i="8"/>
  <c r="F13" i="15"/>
  <c r="G14" i="9"/>
  <c r="G10" i="9"/>
  <c r="G14" i="10"/>
  <c r="G13" i="10"/>
  <c r="G10" i="10"/>
  <c r="F13" i="10"/>
  <c r="G31" i="12"/>
  <c r="F11" i="12"/>
  <c r="F27" i="12"/>
  <c r="G19" i="14"/>
  <c r="G15" i="14"/>
  <c r="G27" i="14"/>
  <c r="G11" i="14"/>
  <c r="F23" i="14"/>
  <c r="F11" i="14"/>
  <c r="F27" i="14"/>
  <c r="F19" i="16"/>
  <c r="G8" i="15"/>
  <c r="G9" i="15"/>
  <c r="F19" i="15"/>
  <c r="F9" i="15"/>
  <c r="F8" i="15"/>
  <c r="G19" i="15"/>
  <c r="F17" i="16"/>
  <c r="F13" i="16"/>
  <c r="F25" i="16"/>
  <c r="F9" i="16"/>
  <c r="G31" i="16"/>
  <c r="G19" i="16"/>
  <c r="F29" i="16"/>
  <c r="F23" i="16"/>
  <c r="F32" i="17"/>
  <c r="G18" i="17"/>
  <c r="F28" i="17"/>
  <c r="G10" i="17"/>
  <c r="F12" i="17"/>
  <c r="G26" i="17"/>
  <c r="F26" i="17"/>
  <c r="F10" i="17"/>
  <c r="G21" i="17"/>
  <c r="F21" i="17"/>
  <c r="G19" i="17"/>
  <c r="F19" i="17"/>
  <c r="G20" i="17"/>
  <c r="G8" i="17"/>
  <c r="F22" i="17"/>
  <c r="G15" i="17"/>
  <c r="F15" i="17"/>
  <c r="G16" i="17"/>
  <c r="G17" i="17"/>
  <c r="F17" i="17"/>
  <c r="G22" i="17"/>
  <c r="G31" i="17"/>
  <c r="F31" i="17"/>
  <c r="G32" i="17"/>
  <c r="G27" i="17"/>
  <c r="F27" i="17"/>
  <c r="G28" i="17"/>
  <c r="G29" i="17"/>
  <c r="F29" i="17"/>
  <c r="G13" i="17"/>
  <c r="F13" i="17"/>
  <c r="F30" i="17"/>
  <c r="F20" i="17"/>
  <c r="F14" i="17"/>
  <c r="G11" i="17"/>
  <c r="F11" i="17"/>
  <c r="G12" i="17"/>
  <c r="G25" i="17"/>
  <c r="F25" i="17"/>
  <c r="G9" i="17"/>
  <c r="F9" i="17"/>
  <c r="G30" i="17"/>
  <c r="F18" i="17"/>
  <c r="G14" i="17"/>
  <c r="F8" i="17"/>
  <c r="G23" i="17"/>
  <c r="F23" i="17"/>
  <c r="G24" i="17"/>
  <c r="G14" i="16"/>
  <c r="F14" i="16"/>
  <c r="G26" i="16"/>
  <c r="F26" i="16"/>
  <c r="G10" i="16"/>
  <c r="F10" i="16"/>
  <c r="G30" i="16"/>
  <c r="F30" i="16"/>
  <c r="G22" i="16"/>
  <c r="F22" i="16"/>
  <c r="F27" i="16"/>
  <c r="G23" i="16"/>
  <c r="F11" i="16"/>
  <c r="G15" i="16"/>
  <c r="G18" i="16"/>
  <c r="F18" i="16"/>
  <c r="G32" i="16"/>
  <c r="F32" i="16"/>
  <c r="G28" i="16"/>
  <c r="F28" i="16"/>
  <c r="G29" i="16"/>
  <c r="G24" i="16"/>
  <c r="F24" i="16"/>
  <c r="G25" i="16"/>
  <c r="G20" i="16"/>
  <c r="F20" i="16"/>
  <c r="G21" i="16"/>
  <c r="G16" i="16"/>
  <c r="F16" i="16"/>
  <c r="G17" i="16"/>
  <c r="G12" i="16"/>
  <c r="F12" i="16"/>
  <c r="G13" i="16"/>
  <c r="G8" i="16"/>
  <c r="F8" i="16"/>
  <c r="G9" i="16"/>
  <c r="F31" i="16"/>
  <c r="G27" i="16"/>
  <c r="F21" i="16"/>
  <c r="F15" i="16"/>
  <c r="G11" i="16"/>
  <c r="G14" i="15"/>
  <c r="F14" i="15"/>
  <c r="F15" i="15"/>
  <c r="F10" i="15"/>
  <c r="G10" i="15"/>
  <c r="G26" i="15"/>
  <c r="F26" i="15"/>
  <c r="F27" i="15"/>
  <c r="G24" i="15"/>
  <c r="F24" i="15"/>
  <c r="G15" i="15"/>
  <c r="G22" i="15"/>
  <c r="F22" i="15"/>
  <c r="G27" i="15"/>
  <c r="F11" i="15"/>
  <c r="F23" i="15"/>
  <c r="G11" i="15"/>
  <c r="G30" i="15"/>
  <c r="F30" i="15"/>
  <c r="F29" i="15"/>
  <c r="G29" i="15"/>
  <c r="G20" i="15"/>
  <c r="F20" i="15"/>
  <c r="G21" i="15"/>
  <c r="G18" i="15"/>
  <c r="F18" i="15"/>
  <c r="F25" i="15"/>
  <c r="G25" i="15"/>
  <c r="G31" i="15"/>
  <c r="G16" i="15"/>
  <c r="F16" i="15"/>
  <c r="G17" i="15"/>
  <c r="G28" i="15"/>
  <c r="F28" i="15"/>
  <c r="G23" i="15"/>
  <c r="F17" i="15"/>
  <c r="G12" i="15"/>
  <c r="F12" i="15"/>
  <c r="G13" i="15"/>
  <c r="F21" i="14"/>
  <c r="G21" i="14"/>
  <c r="F19" i="14"/>
  <c r="G30" i="14"/>
  <c r="F30" i="14"/>
  <c r="G14" i="14"/>
  <c r="F14" i="14"/>
  <c r="F25" i="14"/>
  <c r="G25" i="14"/>
  <c r="F9" i="14"/>
  <c r="G9" i="14"/>
  <c r="G32" i="14"/>
  <c r="F32" i="14"/>
  <c r="G28" i="14"/>
  <c r="F28" i="14"/>
  <c r="G8" i="14"/>
  <c r="F8" i="14"/>
  <c r="G20" i="14"/>
  <c r="F20" i="14"/>
  <c r="G18" i="14"/>
  <c r="F18" i="14"/>
  <c r="G26" i="14"/>
  <c r="F26" i="14"/>
  <c r="G10" i="14"/>
  <c r="F10" i="14"/>
  <c r="F29" i="14"/>
  <c r="G29" i="14"/>
  <c r="F13" i="14"/>
  <c r="G13" i="14"/>
  <c r="G16" i="14"/>
  <c r="F16" i="14"/>
  <c r="G12" i="14"/>
  <c r="F12" i="14"/>
  <c r="F31" i="14"/>
  <c r="G24" i="14"/>
  <c r="F24" i="14"/>
  <c r="G22" i="14"/>
  <c r="F22" i="14"/>
  <c r="F17" i="14"/>
  <c r="G17" i="14"/>
  <c r="G31" i="14"/>
  <c r="F15" i="14"/>
  <c r="G18" i="12"/>
  <c r="F18" i="12"/>
  <c r="F25" i="12"/>
  <c r="G25" i="12"/>
  <c r="G12" i="12"/>
  <c r="F12" i="12"/>
  <c r="G16" i="12"/>
  <c r="F16" i="12"/>
  <c r="G30" i="12"/>
  <c r="F30" i="12"/>
  <c r="G14" i="12"/>
  <c r="F14" i="12"/>
  <c r="F29" i="12"/>
  <c r="G29" i="12"/>
  <c r="F13" i="12"/>
  <c r="G13" i="12"/>
  <c r="G24" i="12"/>
  <c r="F24" i="12"/>
  <c r="G15" i="12"/>
  <c r="G32" i="12"/>
  <c r="F32" i="12"/>
  <c r="F9" i="12"/>
  <c r="G9" i="12"/>
  <c r="G28" i="12"/>
  <c r="F28" i="12"/>
  <c r="G26" i="12"/>
  <c r="F26" i="12"/>
  <c r="G10" i="12"/>
  <c r="F10" i="12"/>
  <c r="F17" i="12"/>
  <c r="G17" i="12"/>
  <c r="G8" i="12"/>
  <c r="F8" i="12"/>
  <c r="G20" i="12"/>
  <c r="F20" i="12"/>
  <c r="G11" i="12"/>
  <c r="F19" i="12"/>
  <c r="G22" i="12"/>
  <c r="F22" i="12"/>
  <c r="F21" i="12"/>
  <c r="G21" i="12"/>
  <c r="F31" i="12"/>
  <c r="G19" i="12"/>
  <c r="G23" i="12"/>
  <c r="G12" i="11"/>
  <c r="F12" i="11"/>
  <c r="G18" i="11"/>
  <c r="F18" i="11"/>
  <c r="F17" i="11"/>
  <c r="G17" i="11"/>
  <c r="G16" i="11"/>
  <c r="F16" i="11"/>
  <c r="G8" i="11"/>
  <c r="F8" i="11"/>
  <c r="G20" i="11"/>
  <c r="F20" i="11"/>
  <c r="F29" i="11"/>
  <c r="G29" i="11"/>
  <c r="F13" i="11"/>
  <c r="G13" i="11"/>
  <c r="G30" i="11"/>
  <c r="F30" i="11"/>
  <c r="F21" i="11"/>
  <c r="G21" i="11"/>
  <c r="F19" i="11"/>
  <c r="F31" i="11"/>
  <c r="G22" i="11"/>
  <c r="F22" i="11"/>
  <c r="G32" i="11"/>
  <c r="F32" i="11"/>
  <c r="G23" i="11"/>
  <c r="G24" i="11"/>
  <c r="F24" i="11"/>
  <c r="G14" i="11"/>
  <c r="F14" i="11"/>
  <c r="G26" i="11"/>
  <c r="F26" i="11"/>
  <c r="G10" i="11"/>
  <c r="F10" i="11"/>
  <c r="F25" i="11"/>
  <c r="G25" i="11"/>
  <c r="F9" i="11"/>
  <c r="G9" i="11"/>
  <c r="F23" i="11"/>
  <c r="G28" i="11"/>
  <c r="F28" i="11"/>
  <c r="G19" i="11"/>
  <c r="F11" i="11"/>
  <c r="G31" i="11"/>
  <c r="F15" i="11"/>
  <c r="F27" i="11"/>
  <c r="G31" i="10"/>
  <c r="F31" i="10"/>
  <c r="G27" i="10"/>
  <c r="F27" i="10"/>
  <c r="G25" i="10"/>
  <c r="F25" i="10"/>
  <c r="G21" i="10"/>
  <c r="F21" i="10"/>
  <c r="F17" i="10"/>
  <c r="G17" i="10"/>
  <c r="G11" i="10"/>
  <c r="F11" i="10"/>
  <c r="F9" i="10"/>
  <c r="G9" i="10"/>
  <c r="F10" i="10"/>
  <c r="F12" i="10"/>
  <c r="G23" i="10"/>
  <c r="F23" i="10"/>
  <c r="G32" i="10"/>
  <c r="F32" i="10"/>
  <c r="G30" i="10"/>
  <c r="F30" i="10"/>
  <c r="G28" i="10"/>
  <c r="F28" i="10"/>
  <c r="G26" i="10"/>
  <c r="F26" i="10"/>
  <c r="G24" i="10"/>
  <c r="F24" i="10"/>
  <c r="G22" i="10"/>
  <c r="F22" i="10"/>
  <c r="G20" i="10"/>
  <c r="F20" i="10"/>
  <c r="G18" i="10"/>
  <c r="F18" i="10"/>
  <c r="G8" i="10"/>
  <c r="G16" i="10"/>
  <c r="F16" i="10"/>
  <c r="G12" i="10"/>
  <c r="G29" i="10"/>
  <c r="F29" i="10"/>
  <c r="G19" i="10"/>
  <c r="F19" i="10"/>
  <c r="G15" i="10"/>
  <c r="F15" i="10"/>
  <c r="F8" i="10"/>
  <c r="G32" i="9"/>
  <c r="F32" i="9"/>
  <c r="G24" i="9"/>
  <c r="F24" i="9"/>
  <c r="G27" i="9"/>
  <c r="F27" i="9"/>
  <c r="G26" i="9"/>
  <c r="F26" i="9"/>
  <c r="G18" i="9"/>
  <c r="F18" i="9"/>
  <c r="G11" i="9"/>
  <c r="F11" i="9"/>
  <c r="G12" i="9"/>
  <c r="G30" i="9"/>
  <c r="F30" i="9"/>
  <c r="G22" i="9"/>
  <c r="F22" i="9"/>
  <c r="G29" i="9"/>
  <c r="F29" i="9"/>
  <c r="F12" i="9"/>
  <c r="G13" i="9"/>
  <c r="F13" i="9"/>
  <c r="G19" i="9"/>
  <c r="F19" i="9"/>
  <c r="G25" i="9"/>
  <c r="F25" i="9"/>
  <c r="G31" i="9"/>
  <c r="F31" i="9"/>
  <c r="G28" i="9"/>
  <c r="F28" i="9"/>
  <c r="G20" i="9"/>
  <c r="F20" i="9"/>
  <c r="G21" i="9"/>
  <c r="F21" i="9"/>
  <c r="G23" i="9"/>
  <c r="F23" i="9"/>
  <c r="G8" i="9"/>
  <c r="G17" i="9"/>
  <c r="F17" i="9"/>
  <c r="G15" i="9"/>
  <c r="F15" i="9"/>
  <c r="F8" i="9"/>
  <c r="G9" i="9"/>
  <c r="F9" i="9"/>
  <c r="G21" i="8"/>
  <c r="F21" i="8"/>
  <c r="G17" i="8"/>
  <c r="F17" i="8"/>
  <c r="G18" i="8"/>
  <c r="G13" i="8"/>
  <c r="F13" i="8"/>
  <c r="F8" i="8"/>
  <c r="G8" i="8"/>
  <c r="F22" i="8"/>
  <c r="G22" i="8"/>
  <c r="F19" i="8"/>
  <c r="G19" i="8"/>
  <c r="F20" i="8"/>
  <c r="G23" i="8"/>
  <c r="F9" i="8"/>
  <c r="F23" i="8"/>
  <c r="G30" i="8"/>
  <c r="F30" i="8"/>
  <c r="G31" i="8"/>
  <c r="F15" i="8"/>
  <c r="G15" i="8"/>
  <c r="G16" i="8"/>
  <c r="F11" i="8"/>
  <c r="G11" i="8"/>
  <c r="G12" i="8"/>
  <c r="F18" i="8"/>
  <c r="G14" i="8"/>
  <c r="G26" i="8"/>
  <c r="F26" i="8"/>
  <c r="G32" i="8"/>
  <c r="F32" i="8"/>
  <c r="F28" i="8"/>
  <c r="G28" i="8"/>
  <c r="G27" i="8"/>
  <c r="F29" i="8"/>
  <c r="G18" i="7"/>
  <c r="F18" i="7"/>
  <c r="F29" i="7"/>
  <c r="G29" i="7"/>
  <c r="F19" i="7"/>
  <c r="G32" i="7"/>
  <c r="F32" i="7"/>
  <c r="G30" i="7"/>
  <c r="F30" i="7"/>
  <c r="G15" i="7"/>
  <c r="F15" i="7"/>
  <c r="F16" i="7"/>
  <c r="G16" i="7"/>
  <c r="F17" i="7"/>
  <c r="G17" i="7"/>
  <c r="F8" i="7"/>
  <c r="G8" i="7"/>
  <c r="G13" i="7"/>
  <c r="F13" i="7"/>
  <c r="G19" i="7"/>
  <c r="G24" i="7"/>
  <c r="F24" i="7"/>
  <c r="F25" i="7"/>
  <c r="G25" i="7"/>
  <c r="G20" i="7"/>
  <c r="F20" i="7"/>
  <c r="G9" i="7"/>
  <c r="F9" i="7"/>
  <c r="G26" i="7"/>
  <c r="F26" i="7"/>
  <c r="F21" i="7"/>
  <c r="G21" i="7"/>
  <c r="F12" i="7"/>
  <c r="G12" i="7"/>
  <c r="G28" i="7"/>
  <c r="F28" i="7"/>
  <c r="G11" i="7"/>
  <c r="F11" i="7"/>
  <c r="G27" i="7"/>
  <c r="G22" i="7"/>
  <c r="F22" i="7"/>
  <c r="F23" i="7"/>
  <c r="F31" i="7"/>
  <c r="G10" i="7"/>
  <c r="F13" i="6"/>
  <c r="G13" i="6"/>
  <c r="G18" i="6"/>
  <c r="F18" i="6"/>
  <c r="F21" i="6"/>
  <c r="G21" i="6"/>
  <c r="G20" i="6"/>
  <c r="F20" i="6"/>
  <c r="G30" i="6"/>
  <c r="F30" i="6"/>
  <c r="G8" i="6"/>
  <c r="F8" i="6"/>
  <c r="G22" i="6"/>
  <c r="F22" i="6"/>
  <c r="G24" i="6"/>
  <c r="F24" i="6"/>
  <c r="F25" i="6"/>
  <c r="G25" i="6"/>
  <c r="G28" i="6"/>
  <c r="F28" i="6"/>
  <c r="G12" i="6"/>
  <c r="F12" i="6"/>
  <c r="F29" i="6"/>
  <c r="G29" i="6"/>
  <c r="G14" i="6"/>
  <c r="F14" i="6"/>
  <c r="G15" i="6"/>
  <c r="G10" i="6"/>
  <c r="F10" i="6"/>
  <c r="F9" i="6"/>
  <c r="G9" i="6"/>
  <c r="G31" i="6"/>
  <c r="G26" i="6"/>
  <c r="F26" i="6"/>
  <c r="F27" i="6"/>
  <c r="F19" i="6"/>
  <c r="G11" i="6"/>
  <c r="G23" i="6"/>
  <c r="G32" i="6"/>
  <c r="F32" i="6"/>
  <c r="G16" i="6"/>
  <c r="F16" i="6"/>
  <c r="J31" i="3" l="1"/>
  <c r="I27" i="3"/>
  <c r="D24" i="3"/>
  <c r="D12" i="3"/>
  <c r="E11" i="3"/>
  <c r="I30" i="1"/>
  <c r="C13" i="1"/>
  <c r="J8" i="1"/>
  <c r="E7" i="1"/>
  <c r="C17" i="5" l="1"/>
  <c r="E21" i="5"/>
  <c r="E23" i="5"/>
  <c r="C25" i="5"/>
  <c r="D28" i="5"/>
  <c r="C29" i="5"/>
  <c r="C32" i="5"/>
  <c r="D9" i="1"/>
  <c r="E15" i="1"/>
  <c r="H7" i="18"/>
  <c r="E7" i="18" s="1"/>
  <c r="J9" i="5"/>
  <c r="H9" i="18"/>
  <c r="H11" i="18"/>
  <c r="J13" i="5"/>
  <c r="H13" i="18"/>
  <c r="H15" i="18"/>
  <c r="J18" i="5"/>
  <c r="H17" i="18"/>
  <c r="J19" i="5"/>
  <c r="H19" i="18"/>
  <c r="H21" i="18"/>
  <c r="H23" i="18"/>
  <c r="H25" i="18"/>
  <c r="H27" i="18"/>
  <c r="I30" i="5"/>
  <c r="H29" i="18"/>
  <c r="H31" i="18"/>
  <c r="D12" i="2"/>
  <c r="J14" i="3"/>
  <c r="I19" i="3"/>
  <c r="D11" i="18"/>
  <c r="D13" i="18"/>
  <c r="D19" i="18"/>
  <c r="J11" i="1"/>
  <c r="D10" i="1"/>
  <c r="H8" i="18"/>
  <c r="H10" i="18"/>
  <c r="H12" i="18"/>
  <c r="H14" i="18"/>
  <c r="H16" i="18"/>
  <c r="H18" i="18"/>
  <c r="H20" i="18"/>
  <c r="H22" i="18"/>
  <c r="H24" i="18"/>
  <c r="H26" i="18"/>
  <c r="H28" i="18"/>
  <c r="H30" i="18"/>
  <c r="H32" i="18"/>
  <c r="I31" i="5"/>
  <c r="C11" i="5"/>
  <c r="D12" i="5"/>
  <c r="D16" i="5"/>
  <c r="J8" i="5"/>
  <c r="J14" i="5"/>
  <c r="C20" i="5"/>
  <c r="E11" i="5"/>
  <c r="C13" i="5"/>
  <c r="C16" i="5"/>
  <c r="J30" i="5"/>
  <c r="C28" i="5"/>
  <c r="D10" i="5"/>
  <c r="D11" i="5"/>
  <c r="C12" i="5"/>
  <c r="I19" i="5"/>
  <c r="E27" i="5"/>
  <c r="E10" i="5"/>
  <c r="J15" i="5"/>
  <c r="D24" i="5"/>
  <c r="I8" i="5"/>
  <c r="I9" i="5"/>
  <c r="I22" i="5"/>
  <c r="J26" i="5"/>
  <c r="D32" i="5"/>
  <c r="C8" i="5"/>
  <c r="E9" i="5"/>
  <c r="I18" i="5"/>
  <c r="D20" i="5"/>
  <c r="I21" i="5"/>
  <c r="J22" i="5"/>
  <c r="I23" i="5"/>
  <c r="J31" i="5"/>
  <c r="E15" i="5"/>
  <c r="I14" i="5"/>
  <c r="C24" i="5"/>
  <c r="I26" i="5"/>
  <c r="J27" i="5"/>
  <c r="J10" i="5"/>
  <c r="E17" i="5"/>
  <c r="E19" i="5"/>
  <c r="C21" i="5"/>
  <c r="J23" i="5"/>
  <c r="I25" i="5"/>
  <c r="I27" i="5"/>
  <c r="E31" i="5"/>
  <c r="J22" i="3"/>
  <c r="E7" i="3"/>
  <c r="E31" i="3"/>
  <c r="C13" i="3"/>
  <c r="C16" i="3"/>
  <c r="C20" i="3"/>
  <c r="D21" i="3"/>
  <c r="C24" i="3"/>
  <c r="D25" i="3"/>
  <c r="E27" i="3"/>
  <c r="C32" i="3"/>
  <c r="I10" i="3"/>
  <c r="I14" i="3"/>
  <c r="E15" i="3"/>
  <c r="I18" i="3"/>
  <c r="E19" i="3"/>
  <c r="I30" i="3"/>
  <c r="D9" i="3"/>
  <c r="C17" i="3"/>
  <c r="D20" i="3"/>
  <c r="J26" i="3"/>
  <c r="D29" i="3"/>
  <c r="J11" i="3"/>
  <c r="D16" i="3"/>
  <c r="D17" i="3"/>
  <c r="J18" i="3"/>
  <c r="J23" i="3"/>
  <c r="C28" i="3"/>
  <c r="C29" i="3"/>
  <c r="D32" i="3"/>
  <c r="C8" i="3"/>
  <c r="C9" i="3"/>
  <c r="J10" i="3"/>
  <c r="I11" i="3"/>
  <c r="J15" i="3"/>
  <c r="C21" i="3"/>
  <c r="I23" i="3"/>
  <c r="D28" i="3"/>
  <c r="J30" i="3"/>
  <c r="I31" i="3"/>
  <c r="D8" i="3"/>
  <c r="C12" i="3"/>
  <c r="I15" i="3"/>
  <c r="I22" i="3"/>
  <c r="C25" i="3"/>
  <c r="I26" i="3"/>
  <c r="J19" i="3"/>
  <c r="E23" i="3"/>
  <c r="I10" i="2"/>
  <c r="C9" i="2"/>
  <c r="I15" i="2"/>
  <c r="E17" i="2"/>
  <c r="E19" i="2"/>
  <c r="E21" i="2"/>
  <c r="I23" i="2"/>
  <c r="E25" i="2"/>
  <c r="E27" i="2"/>
  <c r="E29" i="2"/>
  <c r="I31" i="2"/>
  <c r="C16" i="2"/>
  <c r="C25" i="2"/>
  <c r="C32" i="2"/>
  <c r="E7" i="2"/>
  <c r="E11" i="2"/>
  <c r="I18" i="2"/>
  <c r="I11" i="2"/>
  <c r="C13" i="2"/>
  <c r="C21" i="2"/>
  <c r="E23" i="2"/>
  <c r="I26" i="2"/>
  <c r="C29" i="2"/>
  <c r="E31" i="2"/>
  <c r="C17" i="2"/>
  <c r="E15" i="2"/>
  <c r="D16" i="2"/>
  <c r="J18" i="2"/>
  <c r="I19" i="2"/>
  <c r="D24" i="2"/>
  <c r="J26" i="2"/>
  <c r="I27" i="2"/>
  <c r="D32" i="2"/>
  <c r="C8" i="2"/>
  <c r="J10" i="2"/>
  <c r="I14" i="2"/>
  <c r="C20" i="2"/>
  <c r="I22" i="2"/>
  <c r="C28" i="2"/>
  <c r="I30" i="2"/>
  <c r="C24" i="2"/>
  <c r="D8" i="2"/>
  <c r="C12" i="2"/>
  <c r="J14" i="2"/>
  <c r="D20" i="2"/>
  <c r="J22" i="2"/>
  <c r="D28" i="2"/>
  <c r="J30" i="2"/>
  <c r="I15" i="1"/>
  <c r="I24" i="1"/>
  <c r="E26" i="1"/>
  <c r="F26" i="1" s="1"/>
  <c r="D25" i="1"/>
  <c r="E17" i="1"/>
  <c r="D18" i="1"/>
  <c r="J31" i="1"/>
  <c r="J16" i="1"/>
  <c r="E18" i="1"/>
  <c r="E20" i="1"/>
  <c r="E30" i="1"/>
  <c r="E32" i="1"/>
  <c r="E25" i="1"/>
  <c r="I26" i="1"/>
  <c r="E28" i="1"/>
  <c r="E8" i="1"/>
  <c r="E9" i="1"/>
  <c r="D14" i="1"/>
  <c r="D17" i="1"/>
  <c r="C28" i="1"/>
  <c r="D29" i="1"/>
  <c r="I32" i="1"/>
  <c r="I8" i="1"/>
  <c r="C10" i="1"/>
  <c r="I18" i="1"/>
  <c r="D26" i="1"/>
  <c r="I9" i="1"/>
  <c r="C15" i="1"/>
  <c r="C16" i="1"/>
  <c r="I17" i="1"/>
  <c r="I20" i="1"/>
  <c r="J23" i="1"/>
  <c r="I25" i="1"/>
  <c r="C30" i="1"/>
  <c r="C31" i="1"/>
  <c r="E16" i="1"/>
  <c r="G17" i="1" s="1"/>
  <c r="J17" i="1"/>
  <c r="C21" i="1"/>
  <c r="C23" i="1"/>
  <c r="J25" i="1"/>
  <c r="I16" i="1"/>
  <c r="D23" i="1"/>
  <c r="I11" i="5"/>
  <c r="D8" i="5"/>
  <c r="E7" i="5"/>
  <c r="D9" i="5"/>
  <c r="C9" i="5"/>
  <c r="I10" i="5"/>
  <c r="J32" i="5"/>
  <c r="I32" i="5"/>
  <c r="E32" i="5"/>
  <c r="I13" i="5"/>
  <c r="J12" i="5"/>
  <c r="I12" i="5"/>
  <c r="E12" i="5"/>
  <c r="C15" i="5"/>
  <c r="D14" i="5"/>
  <c r="C14" i="5"/>
  <c r="I15" i="5"/>
  <c r="D19" i="5"/>
  <c r="E18" i="5"/>
  <c r="C19" i="5"/>
  <c r="D18" i="5"/>
  <c r="C18" i="5"/>
  <c r="D23" i="5"/>
  <c r="E22" i="5"/>
  <c r="F23" i="5" s="1"/>
  <c r="D22" i="5"/>
  <c r="C22" i="5"/>
  <c r="D27" i="5"/>
  <c r="E26" i="5"/>
  <c r="D26" i="5"/>
  <c r="C26" i="5"/>
  <c r="D31" i="5"/>
  <c r="E30" i="5"/>
  <c r="D30" i="5"/>
  <c r="C30" i="5"/>
  <c r="E8" i="5"/>
  <c r="F9" i="5" s="1"/>
  <c r="C10" i="5"/>
  <c r="J11" i="5"/>
  <c r="E13" i="5"/>
  <c r="D13" i="5"/>
  <c r="E14" i="5"/>
  <c r="D15" i="5"/>
  <c r="J17" i="5"/>
  <c r="I17" i="5"/>
  <c r="J16" i="5"/>
  <c r="I16" i="5"/>
  <c r="E16" i="5"/>
  <c r="J21" i="5"/>
  <c r="J20" i="5"/>
  <c r="I20" i="5"/>
  <c r="E20" i="5"/>
  <c r="C23" i="5"/>
  <c r="J25" i="5"/>
  <c r="J24" i="5"/>
  <c r="I24" i="5"/>
  <c r="E24" i="5"/>
  <c r="C27" i="5"/>
  <c r="J29" i="5"/>
  <c r="J28" i="5"/>
  <c r="I28" i="5"/>
  <c r="E28" i="5"/>
  <c r="D17" i="5"/>
  <c r="D21" i="5"/>
  <c r="D25" i="5"/>
  <c r="D29" i="5"/>
  <c r="E25" i="5"/>
  <c r="E29" i="5"/>
  <c r="I29" i="5"/>
  <c r="C31" i="5"/>
  <c r="J12" i="3"/>
  <c r="I12" i="3"/>
  <c r="E12" i="3"/>
  <c r="E22" i="3"/>
  <c r="D22" i="3"/>
  <c r="C22" i="3"/>
  <c r="D26" i="3"/>
  <c r="C26" i="3"/>
  <c r="D27" i="3"/>
  <c r="D30" i="3"/>
  <c r="C30" i="3"/>
  <c r="D31" i="3"/>
  <c r="J8" i="3"/>
  <c r="I8" i="3"/>
  <c r="E8" i="3"/>
  <c r="J9" i="3"/>
  <c r="E14" i="3"/>
  <c r="F15" i="3" s="1"/>
  <c r="D14" i="3"/>
  <c r="C14" i="3"/>
  <c r="E18" i="3"/>
  <c r="D18" i="3"/>
  <c r="C18" i="3"/>
  <c r="D10" i="3"/>
  <c r="C10" i="3"/>
  <c r="D11" i="3"/>
  <c r="J24" i="3"/>
  <c r="I24" i="3"/>
  <c r="E24" i="3"/>
  <c r="J28" i="3"/>
  <c r="I28" i="3"/>
  <c r="E28" i="3"/>
  <c r="J16" i="3"/>
  <c r="I16" i="3"/>
  <c r="E16" i="3"/>
  <c r="J20" i="3"/>
  <c r="I20" i="3"/>
  <c r="E20" i="3"/>
  <c r="J25" i="3"/>
  <c r="J29" i="3"/>
  <c r="J32" i="3"/>
  <c r="I32" i="3"/>
  <c r="E32" i="3"/>
  <c r="D13" i="3"/>
  <c r="J27" i="3"/>
  <c r="E9" i="3"/>
  <c r="I9" i="3"/>
  <c r="C11" i="3"/>
  <c r="E13" i="3"/>
  <c r="I13" i="3"/>
  <c r="C15" i="3"/>
  <c r="E17" i="3"/>
  <c r="I17" i="3"/>
  <c r="C19" i="3"/>
  <c r="E21" i="3"/>
  <c r="I21" i="3"/>
  <c r="C23" i="3"/>
  <c r="E25" i="3"/>
  <c r="I25" i="3"/>
  <c r="C27" i="3"/>
  <c r="E29" i="3"/>
  <c r="I29" i="3"/>
  <c r="C31" i="3"/>
  <c r="E10" i="3"/>
  <c r="J13" i="3"/>
  <c r="D15" i="3"/>
  <c r="J17" i="3"/>
  <c r="D19" i="3"/>
  <c r="J21" i="3"/>
  <c r="D23" i="3"/>
  <c r="E26" i="3"/>
  <c r="E30" i="3"/>
  <c r="I17" i="2"/>
  <c r="J16" i="2"/>
  <c r="I16" i="2"/>
  <c r="E16" i="2"/>
  <c r="F17" i="2" s="1"/>
  <c r="I21" i="2"/>
  <c r="J20" i="2"/>
  <c r="I20" i="2"/>
  <c r="E20" i="2"/>
  <c r="F21" i="2" s="1"/>
  <c r="I25" i="2"/>
  <c r="J24" i="2"/>
  <c r="I24" i="2"/>
  <c r="E24" i="2"/>
  <c r="F25" i="2" s="1"/>
  <c r="I29" i="2"/>
  <c r="J28" i="2"/>
  <c r="I28" i="2"/>
  <c r="E28" i="2"/>
  <c r="F29" i="2" s="1"/>
  <c r="J32" i="2"/>
  <c r="I32" i="2"/>
  <c r="E32" i="2"/>
  <c r="J12" i="2"/>
  <c r="I12" i="2"/>
  <c r="E12" i="2"/>
  <c r="J13" i="2"/>
  <c r="J17" i="2"/>
  <c r="J21" i="2"/>
  <c r="J25" i="2"/>
  <c r="J29" i="2"/>
  <c r="J8" i="2"/>
  <c r="I8" i="2"/>
  <c r="E8" i="2"/>
  <c r="J9" i="2"/>
  <c r="D14" i="2"/>
  <c r="C14" i="2"/>
  <c r="D15" i="2"/>
  <c r="C19" i="2"/>
  <c r="D18" i="2"/>
  <c r="C18" i="2"/>
  <c r="D19" i="2"/>
  <c r="C23" i="2"/>
  <c r="D22" i="2"/>
  <c r="C22" i="2"/>
  <c r="D23" i="2"/>
  <c r="C27" i="2"/>
  <c r="D26" i="2"/>
  <c r="C26" i="2"/>
  <c r="D27" i="2"/>
  <c r="C31" i="2"/>
  <c r="D30" i="2"/>
  <c r="C30" i="2"/>
  <c r="D31" i="2"/>
  <c r="D10" i="2"/>
  <c r="C10" i="2"/>
  <c r="D11" i="2"/>
  <c r="D9" i="2"/>
  <c r="J11" i="2"/>
  <c r="D13" i="2"/>
  <c r="J15" i="2"/>
  <c r="D17" i="2"/>
  <c r="J19" i="2"/>
  <c r="D21" i="2"/>
  <c r="J23" i="2"/>
  <c r="D25" i="2"/>
  <c r="J27" i="2"/>
  <c r="D29" i="2"/>
  <c r="J31" i="2"/>
  <c r="E9" i="2"/>
  <c r="I9" i="2"/>
  <c r="C11" i="2"/>
  <c r="E13" i="2"/>
  <c r="I13" i="2"/>
  <c r="C15" i="2"/>
  <c r="E10" i="2"/>
  <c r="E14" i="2"/>
  <c r="G15" i="2" s="1"/>
  <c r="E18" i="2"/>
  <c r="G19" i="2" s="1"/>
  <c r="E22" i="2"/>
  <c r="G23" i="2" s="1"/>
  <c r="E26" i="2"/>
  <c r="E30" i="2"/>
  <c r="J13" i="1"/>
  <c r="E13" i="1"/>
  <c r="I13" i="1"/>
  <c r="D24" i="1"/>
  <c r="E24" i="1"/>
  <c r="F25" i="1" s="1"/>
  <c r="C24" i="1"/>
  <c r="G8" i="1"/>
  <c r="F8" i="1"/>
  <c r="F9" i="1"/>
  <c r="G9" i="1"/>
  <c r="I10" i="1"/>
  <c r="E10" i="1"/>
  <c r="I11" i="1"/>
  <c r="J10" i="1"/>
  <c r="J12" i="1"/>
  <c r="E12" i="1"/>
  <c r="I12" i="1"/>
  <c r="D19" i="1"/>
  <c r="C19" i="1"/>
  <c r="C12" i="1"/>
  <c r="D13" i="1"/>
  <c r="D12" i="1"/>
  <c r="D11" i="1"/>
  <c r="F18" i="1"/>
  <c r="I19" i="1"/>
  <c r="E19" i="1"/>
  <c r="G20" i="1" s="1"/>
  <c r="J20" i="1"/>
  <c r="C22" i="1"/>
  <c r="J22" i="1"/>
  <c r="C27" i="1"/>
  <c r="J28" i="1"/>
  <c r="I27" i="1"/>
  <c r="E27" i="1"/>
  <c r="D31" i="1"/>
  <c r="C32" i="1"/>
  <c r="C8" i="1"/>
  <c r="C9" i="1"/>
  <c r="J9" i="1"/>
  <c r="C11" i="1"/>
  <c r="C14" i="1"/>
  <c r="I14" i="1"/>
  <c r="E14" i="1"/>
  <c r="J15" i="1"/>
  <c r="G18" i="1"/>
  <c r="J19" i="1"/>
  <c r="D20" i="1"/>
  <c r="D21" i="1"/>
  <c r="I21" i="1"/>
  <c r="D22" i="1"/>
  <c r="I22" i="1"/>
  <c r="D27" i="1"/>
  <c r="J27" i="1"/>
  <c r="I29" i="1"/>
  <c r="E29" i="1"/>
  <c r="D8" i="1"/>
  <c r="E11" i="1"/>
  <c r="J14" i="1"/>
  <c r="D15" i="1"/>
  <c r="D16" i="1"/>
  <c r="C17" i="1"/>
  <c r="C18" i="1"/>
  <c r="J18" i="1"/>
  <c r="C20" i="1"/>
  <c r="E21" i="1"/>
  <c r="J21" i="1"/>
  <c r="E22" i="1"/>
  <c r="I23" i="1"/>
  <c r="E23" i="1"/>
  <c r="J24" i="1"/>
  <c r="C25" i="1"/>
  <c r="C26" i="1"/>
  <c r="J26" i="1"/>
  <c r="I28" i="1"/>
  <c r="D30" i="1"/>
  <c r="C29" i="1"/>
  <c r="J29" i="1"/>
  <c r="J32" i="1"/>
  <c r="I31" i="1"/>
  <c r="E31" i="1"/>
  <c r="D28" i="1"/>
  <c r="J30" i="1"/>
  <c r="D32" i="1"/>
  <c r="G10" i="5" l="1"/>
  <c r="C13" i="18"/>
  <c r="C11" i="18"/>
  <c r="I26" i="18"/>
  <c r="E26" i="18"/>
  <c r="J26" i="18"/>
  <c r="E10" i="18"/>
  <c r="I10" i="18"/>
  <c r="J10" i="18"/>
  <c r="C32" i="18"/>
  <c r="D32" i="18"/>
  <c r="C16" i="18"/>
  <c r="D16" i="18"/>
  <c r="C8" i="18"/>
  <c r="D8" i="18"/>
  <c r="J21" i="18"/>
  <c r="I21" i="18"/>
  <c r="E21" i="18"/>
  <c r="J11" i="18"/>
  <c r="I11" i="18"/>
  <c r="E11" i="18"/>
  <c r="D26" i="18"/>
  <c r="C25" i="18"/>
  <c r="D25" i="18"/>
  <c r="D22" i="18"/>
  <c r="C21" i="18"/>
  <c r="D21" i="18"/>
  <c r="D17" i="18"/>
  <c r="C17" i="18"/>
  <c r="E18" i="18"/>
  <c r="J18" i="18"/>
  <c r="C24" i="18"/>
  <c r="D24" i="18"/>
  <c r="F30" i="1"/>
  <c r="G26" i="1"/>
  <c r="F11" i="5"/>
  <c r="E32" i="18"/>
  <c r="J32" i="18"/>
  <c r="I32" i="18"/>
  <c r="E24" i="18"/>
  <c r="J24" i="18"/>
  <c r="I24" i="18"/>
  <c r="E16" i="18"/>
  <c r="J16" i="18"/>
  <c r="I16" i="18"/>
  <c r="J8" i="18"/>
  <c r="I8" i="18"/>
  <c r="E8" i="18"/>
  <c r="C30" i="18"/>
  <c r="C22" i="18"/>
  <c r="D14" i="18"/>
  <c r="C14" i="18"/>
  <c r="I27" i="18"/>
  <c r="E27" i="18"/>
  <c r="J27" i="18"/>
  <c r="J19" i="18"/>
  <c r="E19" i="18"/>
  <c r="I19" i="18"/>
  <c r="J15" i="18"/>
  <c r="E15" i="18"/>
  <c r="I15" i="18"/>
  <c r="I9" i="18"/>
  <c r="J9" i="18"/>
  <c r="E9" i="18"/>
  <c r="E30" i="18"/>
  <c r="I30" i="18"/>
  <c r="E22" i="18"/>
  <c r="G22" i="18" s="1"/>
  <c r="J22" i="18"/>
  <c r="I22" i="18"/>
  <c r="I14" i="18"/>
  <c r="E14" i="18"/>
  <c r="J14" i="18"/>
  <c r="C28" i="18"/>
  <c r="D28" i="18"/>
  <c r="C20" i="18"/>
  <c r="D20" i="18"/>
  <c r="C12" i="18"/>
  <c r="D12" i="18"/>
  <c r="I31" i="18"/>
  <c r="J31" i="18"/>
  <c r="E31" i="18"/>
  <c r="J25" i="18"/>
  <c r="I25" i="18"/>
  <c r="E25" i="18"/>
  <c r="J13" i="18"/>
  <c r="I13" i="18"/>
  <c r="E13" i="18"/>
  <c r="D31" i="18"/>
  <c r="C31" i="18"/>
  <c r="C27" i="18"/>
  <c r="D27" i="18"/>
  <c r="C23" i="18"/>
  <c r="D23" i="18"/>
  <c r="D15" i="18"/>
  <c r="C9" i="18"/>
  <c r="D30" i="18"/>
  <c r="D29" i="18"/>
  <c r="C29" i="18"/>
  <c r="G15" i="1"/>
  <c r="I28" i="18"/>
  <c r="J28" i="18"/>
  <c r="E28" i="18"/>
  <c r="G28" i="18" s="1"/>
  <c r="J20" i="18"/>
  <c r="E20" i="18"/>
  <c r="I20" i="18"/>
  <c r="J12" i="18"/>
  <c r="E12" i="18"/>
  <c r="I12" i="18"/>
  <c r="C26" i="18"/>
  <c r="D18" i="18"/>
  <c r="C18" i="18"/>
  <c r="D10" i="18"/>
  <c r="C10" i="18"/>
  <c r="J30" i="18"/>
  <c r="I29" i="18"/>
  <c r="J29" i="18"/>
  <c r="E29" i="18"/>
  <c r="J23" i="18"/>
  <c r="E23" i="18"/>
  <c r="I23" i="18"/>
  <c r="I18" i="18"/>
  <c r="J17" i="18"/>
  <c r="E17" i="18"/>
  <c r="I17" i="18"/>
  <c r="C19" i="18"/>
  <c r="C15" i="18"/>
  <c r="D9" i="18"/>
  <c r="F17" i="5"/>
  <c r="F10" i="5"/>
  <c r="G19" i="5"/>
  <c r="F31" i="5"/>
  <c r="G11" i="5"/>
  <c r="G31" i="5"/>
  <c r="F19" i="5"/>
  <c r="G19" i="3"/>
  <c r="G27" i="3"/>
  <c r="F23" i="3"/>
  <c r="G31" i="2"/>
  <c r="F27" i="2"/>
  <c r="F19" i="2"/>
  <c r="G28" i="1"/>
  <c r="F16" i="1"/>
  <c r="G16" i="1"/>
  <c r="F17" i="1"/>
  <c r="G30" i="1"/>
  <c r="F15" i="1"/>
  <c r="F20" i="1"/>
  <c r="G26" i="5"/>
  <c r="F26" i="5"/>
  <c r="G27" i="5"/>
  <c r="G14" i="5"/>
  <c r="F14" i="5"/>
  <c r="F27" i="5"/>
  <c r="F25" i="5"/>
  <c r="G25" i="5"/>
  <c r="G13" i="5"/>
  <c r="F13" i="5"/>
  <c r="G20" i="5"/>
  <c r="F20" i="5"/>
  <c r="G21" i="5"/>
  <c r="G22" i="5"/>
  <c r="F22" i="5"/>
  <c r="G32" i="5"/>
  <c r="F32" i="5"/>
  <c r="F15" i="5"/>
  <c r="G24" i="5"/>
  <c r="F24" i="5"/>
  <c r="F12" i="5"/>
  <c r="G12" i="5"/>
  <c r="F29" i="5"/>
  <c r="G29" i="5"/>
  <c r="G28" i="5"/>
  <c r="F28" i="5"/>
  <c r="F21" i="5"/>
  <c r="G16" i="5"/>
  <c r="F16" i="5"/>
  <c r="G17" i="5"/>
  <c r="G8" i="5"/>
  <c r="F8" i="5"/>
  <c r="G30" i="5"/>
  <c r="F30" i="5"/>
  <c r="G18" i="5"/>
  <c r="F18" i="5"/>
  <c r="G23" i="5"/>
  <c r="G15" i="5"/>
  <c r="G9" i="5"/>
  <c r="F29" i="3"/>
  <c r="G29" i="3"/>
  <c r="F13" i="3"/>
  <c r="G13" i="3"/>
  <c r="G30" i="3"/>
  <c r="F30" i="3"/>
  <c r="G10" i="3"/>
  <c r="F10" i="3"/>
  <c r="F17" i="3"/>
  <c r="G17" i="3"/>
  <c r="F11" i="3"/>
  <c r="G28" i="3"/>
  <c r="F28" i="3"/>
  <c r="F31" i="3"/>
  <c r="G18" i="3"/>
  <c r="F18" i="3"/>
  <c r="G12" i="3"/>
  <c r="F12" i="3"/>
  <c r="G24" i="3"/>
  <c r="F24" i="3"/>
  <c r="G14" i="3"/>
  <c r="F14" i="3"/>
  <c r="G22" i="3"/>
  <c r="F22" i="3"/>
  <c r="G26" i="3"/>
  <c r="F26" i="3"/>
  <c r="F21" i="3"/>
  <c r="G21" i="3"/>
  <c r="G32" i="3"/>
  <c r="F32" i="3"/>
  <c r="G16" i="3"/>
  <c r="F16" i="3"/>
  <c r="G11" i="3"/>
  <c r="G15" i="3"/>
  <c r="G31" i="3"/>
  <c r="G23" i="3"/>
  <c r="G8" i="3"/>
  <c r="F8" i="3"/>
  <c r="F25" i="3"/>
  <c r="G25" i="3"/>
  <c r="F9" i="3"/>
  <c r="G9" i="3"/>
  <c r="G20" i="3"/>
  <c r="F20" i="3"/>
  <c r="F19" i="3"/>
  <c r="F27" i="3"/>
  <c r="G10" i="2"/>
  <c r="F10" i="2"/>
  <c r="G12" i="2"/>
  <c r="F12" i="2"/>
  <c r="G18" i="2"/>
  <c r="F18" i="2"/>
  <c r="F9" i="2"/>
  <c r="G9" i="2"/>
  <c r="G28" i="2"/>
  <c r="F28" i="2"/>
  <c r="G29" i="2"/>
  <c r="G24" i="2"/>
  <c r="F24" i="2"/>
  <c r="G25" i="2"/>
  <c r="G20" i="2"/>
  <c r="F20" i="2"/>
  <c r="G21" i="2"/>
  <c r="G16" i="2"/>
  <c r="F16" i="2"/>
  <c r="G17" i="2"/>
  <c r="F11" i="2"/>
  <c r="G26" i="2"/>
  <c r="F26" i="2"/>
  <c r="G8" i="2"/>
  <c r="F8" i="2"/>
  <c r="G22" i="2"/>
  <c r="F22" i="2"/>
  <c r="F23" i="2"/>
  <c r="G30" i="2"/>
  <c r="F30" i="2"/>
  <c r="G14" i="2"/>
  <c r="F14" i="2"/>
  <c r="F13" i="2"/>
  <c r="G13" i="2"/>
  <c r="F31" i="2"/>
  <c r="G27" i="2"/>
  <c r="F15" i="2"/>
  <c r="G32" i="2"/>
  <c r="F32" i="2"/>
  <c r="G11" i="2"/>
  <c r="G31" i="1"/>
  <c r="F31" i="1"/>
  <c r="G10" i="1"/>
  <c r="F10" i="1"/>
  <c r="F13" i="1"/>
  <c r="G13" i="1"/>
  <c r="G21" i="1"/>
  <c r="F21" i="1"/>
  <c r="G11" i="1"/>
  <c r="F11" i="1"/>
  <c r="F27" i="1"/>
  <c r="G27" i="1"/>
  <c r="F19" i="1"/>
  <c r="G19" i="1"/>
  <c r="F28" i="1"/>
  <c r="G12" i="1"/>
  <c r="F12" i="1"/>
  <c r="F24" i="1"/>
  <c r="G24" i="1"/>
  <c r="G23" i="1"/>
  <c r="F23" i="1"/>
  <c r="G32" i="1"/>
  <c r="F22" i="1"/>
  <c r="G22" i="1"/>
  <c r="F32" i="1"/>
  <c r="G29" i="1"/>
  <c r="F29" i="1"/>
  <c r="G14" i="1"/>
  <c r="F14" i="1"/>
  <c r="G25" i="1"/>
  <c r="F10" i="18" l="1"/>
  <c r="F18" i="18"/>
  <c r="F17" i="18"/>
  <c r="G17" i="18"/>
  <c r="F23" i="18"/>
  <c r="G23" i="18"/>
  <c r="G12" i="18"/>
  <c r="F12" i="18"/>
  <c r="G13" i="18"/>
  <c r="F13" i="18"/>
  <c r="G16" i="18"/>
  <c r="F16" i="18"/>
  <c r="F28" i="18"/>
  <c r="G27" i="18"/>
  <c r="F27" i="18"/>
  <c r="G18" i="18"/>
  <c r="F22" i="18"/>
  <c r="F21" i="18"/>
  <c r="G21" i="18"/>
  <c r="G14" i="18"/>
  <c r="F14" i="18"/>
  <c r="G30" i="18"/>
  <c r="F29" i="18"/>
  <c r="G29" i="18"/>
  <c r="F32" i="18"/>
  <c r="G31" i="18"/>
  <c r="F31" i="18"/>
  <c r="F30" i="18"/>
  <c r="G19" i="18"/>
  <c r="F19" i="18"/>
  <c r="G32" i="18"/>
  <c r="G11" i="18"/>
  <c r="F11" i="18"/>
  <c r="G26" i="18"/>
  <c r="G20" i="18"/>
  <c r="F20" i="18"/>
  <c r="F26" i="18"/>
  <c r="F25" i="18"/>
  <c r="G25" i="18"/>
  <c r="G10" i="18"/>
  <c r="F9" i="18"/>
  <c r="G9" i="18"/>
  <c r="G15" i="18"/>
  <c r="F15" i="18"/>
  <c r="F8" i="18"/>
  <c r="G8" i="18"/>
  <c r="F24" i="18"/>
  <c r="G24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Mefford</author>
  </authors>
  <commentList>
    <comment ref="B17" authorId="0" shapeId="0" xr:uid="{EEA38F76-CE84-4571-9173-2D198263449D}">
      <text>
        <r>
          <rPr>
            <b/>
            <sz val="9"/>
            <color indexed="81"/>
            <rFont val="Tahoma"/>
            <family val="2"/>
          </rPr>
          <t>Mark Mefford:</t>
        </r>
        <r>
          <rPr>
            <sz val="9"/>
            <color indexed="81"/>
            <rFont val="Tahoma"/>
            <family val="2"/>
          </rPr>
          <t xml:space="preserve">
April 2024 23795
YTD Avg 23824</t>
        </r>
      </text>
    </comment>
  </commentList>
</comments>
</file>

<file path=xl/sharedStrings.xml><?xml version="1.0" encoding="utf-8"?>
<sst xmlns="http://schemas.openxmlformats.org/spreadsheetml/2006/main" count="258" uniqueCount="32">
  <si>
    <t>EKPC</t>
  </si>
  <si>
    <t>2024 Load Forecast</t>
  </si>
  <si>
    <t>Residential Summary</t>
  </si>
  <si>
    <t>Consumers</t>
  </si>
  <si>
    <t>Use Per Consumer</t>
  </si>
  <si>
    <t>Class Sales</t>
  </si>
  <si>
    <t>Annual
Average</t>
  </si>
  <si>
    <t>Annual
Change</t>
  </si>
  <si>
    <t>%
Change</t>
  </si>
  <si>
    <t>Monthly
Average
(kWh)</t>
  </si>
  <si>
    <t xml:space="preserve">
Change
(kWh)</t>
  </si>
  <si>
    <t>Total
(MWh)</t>
  </si>
  <si>
    <t>Annual
Change
(MWh)</t>
  </si>
  <si>
    <t>Big Sandy RECC</t>
  </si>
  <si>
    <t>Blue Grass Energy</t>
  </si>
  <si>
    <t>Clark Energy Cooperative</t>
  </si>
  <si>
    <t>Cumberland Valley Electric</t>
  </si>
  <si>
    <t>Farmers RECC</t>
  </si>
  <si>
    <t>Fleming-Mason Energy</t>
  </si>
  <si>
    <t>Grayson RECC</t>
  </si>
  <si>
    <t>* 2017, 2018 Adjusted for billing cycle change</t>
  </si>
  <si>
    <t>Inter-County Energy</t>
  </si>
  <si>
    <t>Note: Reclassification beginning 2018</t>
  </si>
  <si>
    <t>Jackson Energy</t>
  </si>
  <si>
    <t>Note: 2015 loss partially due to billing change</t>
  </si>
  <si>
    <t>Licking Valley RECC</t>
  </si>
  <si>
    <t>Nolin RECC</t>
  </si>
  <si>
    <t>Owen Electric</t>
  </si>
  <si>
    <t>Salt River Electric</t>
  </si>
  <si>
    <t>Shelby Energy Cooperative</t>
  </si>
  <si>
    <t>South Kentucky RECC</t>
  </si>
  <si>
    <t>Taylor County RECC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</si>
</sst>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6">
    <font>
      <sz val="10"/>
      <name val="Arial"/>
    </font>
    <font>
      <sz val="12"/>
      <name val="CG Times [W1]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0">
    <xf numFmtId="0" fontId="0" fillId="0" borderId="0" xfId="0"/>
    <xf numFmtId="0" fontId="4" fillId="2" borderId="0" xfId="1" applyFont="1" applyFill="1"/>
    <xf numFmtId="0" fontId="5" fillId="2" borderId="0" xfId="1" applyFont="1" applyFill="1"/>
    <xf numFmtId="0" fontId="5" fillId="2" borderId="1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vertical="center"/>
    </xf>
    <xf numFmtId="3" fontId="5" fillId="2" borderId="0" xfId="1" applyNumberFormat="1" applyFont="1" applyFill="1" applyAlignment="1">
      <alignment horizontal="center"/>
    </xf>
    <xf numFmtId="3" fontId="5" fillId="2" borderId="0" xfId="1" applyNumberFormat="1" applyFont="1" applyFill="1" applyAlignment="1">
      <alignment horizontal="right"/>
    </xf>
    <xf numFmtId="164" fontId="5" fillId="2" borderId="4" xfId="1" applyNumberFormat="1" applyFont="1" applyFill="1" applyBorder="1" applyAlignment="1">
      <alignment horizontal="right"/>
    </xf>
    <xf numFmtId="3" fontId="5" fillId="2" borderId="5" xfId="1" applyNumberFormat="1" applyFont="1" applyFill="1" applyBorder="1" applyAlignment="1">
      <alignment horizontal="center"/>
    </xf>
    <xf numFmtId="164" fontId="5" fillId="2" borderId="0" xfId="1" applyNumberFormat="1" applyFont="1" applyFill="1" applyAlignment="1">
      <alignment horizontal="right"/>
    </xf>
    <xf numFmtId="164" fontId="5" fillId="2" borderId="4" xfId="1" applyNumberFormat="1" applyFont="1" applyFill="1" applyBorder="1" applyAlignment="1">
      <alignment horizontal="center"/>
    </xf>
    <xf numFmtId="164" fontId="5" fillId="2" borderId="0" xfId="1" applyNumberFormat="1" applyFont="1" applyFill="1" applyAlignment="1">
      <alignment horizontal="center"/>
    </xf>
    <xf numFmtId="0" fontId="5" fillId="2" borderId="6" xfId="1" applyFont="1" applyFill="1" applyBorder="1" applyAlignment="1">
      <alignment horizontal="center" vertical="center"/>
    </xf>
    <xf numFmtId="3" fontId="5" fillId="2" borderId="6" xfId="1" applyNumberFormat="1" applyFont="1" applyFill="1" applyBorder="1" applyAlignment="1">
      <alignment horizontal="center"/>
    </xf>
    <xf numFmtId="164" fontId="5" fillId="2" borderId="7" xfId="1" applyNumberFormat="1" applyFont="1" applyFill="1" applyBorder="1" applyAlignment="1">
      <alignment horizontal="center"/>
    </xf>
    <xf numFmtId="3" fontId="5" fillId="2" borderId="8" xfId="1" applyNumberFormat="1" applyFont="1" applyFill="1" applyBorder="1" applyAlignment="1">
      <alignment horizontal="center"/>
    </xf>
    <xf numFmtId="164" fontId="5" fillId="2" borderId="6" xfId="1" applyNumberFormat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0" borderId="0" xfId="1" applyFont="1"/>
    <xf numFmtId="0" fontId="4" fillId="0" borderId="0" xfId="1" applyFont="1"/>
    <xf numFmtId="0" fontId="5" fillId="0" borderId="1" xfId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5" fillId="0" borderId="0" xfId="1" applyFont="1" applyAlignment="1">
      <alignment horizontal="center" vertical="center"/>
    </xf>
    <xf numFmtId="3" fontId="5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3" fontId="5" fillId="0" borderId="5" xfId="1" applyNumberFormat="1" applyFont="1" applyBorder="1" applyAlignment="1">
      <alignment horizontal="right"/>
    </xf>
    <xf numFmtId="164" fontId="5" fillId="0" borderId="4" xfId="1" applyNumberFormat="1" applyFont="1" applyBorder="1" applyAlignment="1">
      <alignment horizontal="right"/>
    </xf>
    <xf numFmtId="3" fontId="5" fillId="0" borderId="0" xfId="1" applyNumberFormat="1" applyFont="1"/>
    <xf numFmtId="164" fontId="5" fillId="0" borderId="0" xfId="1" applyNumberFormat="1" applyFont="1"/>
    <xf numFmtId="0" fontId="5" fillId="0" borderId="6" xfId="1" applyFont="1" applyBorder="1" applyAlignment="1">
      <alignment horizontal="center" vertical="center"/>
    </xf>
    <xf numFmtId="3" fontId="5" fillId="0" borderId="6" xfId="1" applyNumberFormat="1" applyFont="1" applyBorder="1" applyAlignment="1">
      <alignment horizontal="center"/>
    </xf>
    <xf numFmtId="3" fontId="5" fillId="0" borderId="6" xfId="1" applyNumberFormat="1" applyFont="1" applyBorder="1" applyAlignment="1">
      <alignment horizontal="right"/>
    </xf>
    <xf numFmtId="164" fontId="5" fillId="0" borderId="6" xfId="1" applyNumberFormat="1" applyFont="1" applyBorder="1" applyAlignment="1">
      <alignment horizontal="right"/>
    </xf>
    <xf numFmtId="3" fontId="5" fillId="0" borderId="8" xfId="1" applyNumberFormat="1" applyFont="1" applyBorder="1" applyAlignment="1">
      <alignment horizontal="right"/>
    </xf>
    <xf numFmtId="164" fontId="5" fillId="0" borderId="7" xfId="1" applyNumberFormat="1" applyFont="1" applyBorder="1" applyAlignment="1">
      <alignment horizontal="right"/>
    </xf>
    <xf numFmtId="0" fontId="5" fillId="0" borderId="0" xfId="1" applyFont="1" applyAlignment="1">
      <alignment horizontal="center"/>
    </xf>
    <xf numFmtId="3" fontId="5" fillId="2" borderId="5" xfId="1" applyNumberFormat="1" applyFont="1" applyFill="1" applyBorder="1" applyAlignment="1">
      <alignment horizontal="right"/>
    </xf>
    <xf numFmtId="0" fontId="5" fillId="2" borderId="6" xfId="1" applyFont="1" applyFill="1" applyBorder="1" applyAlignment="1">
      <alignment horizontal="center"/>
    </xf>
    <xf numFmtId="0" fontId="1" fillId="0" borderId="0" xfId="1"/>
    <xf numFmtId="164" fontId="5" fillId="0" borderId="4" xfId="1" applyNumberFormat="1" applyFont="1" applyBorder="1" applyAlignment="1">
      <alignment horizontal="center"/>
    </xf>
    <xf numFmtId="3" fontId="5" fillId="0" borderId="5" xfId="1" applyNumberFormat="1" applyFont="1" applyBorder="1" applyAlignment="1">
      <alignment horizontal="center"/>
    </xf>
    <xf numFmtId="164" fontId="5" fillId="0" borderId="0" xfId="1" applyNumberFormat="1" applyFont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3" fontId="5" fillId="0" borderId="8" xfId="1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center"/>
    </xf>
    <xf numFmtId="0" fontId="9" fillId="0" borderId="0" xfId="1" applyFont="1"/>
    <xf numFmtId="0" fontId="11" fillId="2" borderId="0" xfId="1" applyFont="1" applyFill="1"/>
    <xf numFmtId="0" fontId="9" fillId="2" borderId="0" xfId="1" applyFont="1" applyFill="1" applyAlignment="1">
      <alignment horizontal="center"/>
    </xf>
    <xf numFmtId="0" fontId="9" fillId="2" borderId="0" xfId="1" applyFont="1" applyFill="1"/>
    <xf numFmtId="0" fontId="9" fillId="2" borderId="1" xfId="1" applyFont="1" applyFill="1" applyBorder="1" applyAlignment="1">
      <alignment horizontal="center" wrapText="1"/>
    </xf>
    <xf numFmtId="0" fontId="9" fillId="2" borderId="3" xfId="1" applyFont="1" applyFill="1" applyBorder="1" applyAlignment="1">
      <alignment horizontal="center" wrapText="1"/>
    </xf>
    <xf numFmtId="0" fontId="9" fillId="2" borderId="2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 vertical="center"/>
    </xf>
    <xf numFmtId="3" fontId="9" fillId="2" borderId="0" xfId="1" applyNumberFormat="1" applyFont="1" applyFill="1" applyAlignment="1">
      <alignment horizontal="center"/>
    </xf>
    <xf numFmtId="3" fontId="9" fillId="2" borderId="0" xfId="1" applyNumberFormat="1" applyFont="1" applyFill="1" applyAlignment="1">
      <alignment horizontal="right"/>
    </xf>
    <xf numFmtId="164" fontId="9" fillId="2" borderId="0" xfId="1" applyNumberFormat="1" applyFont="1" applyFill="1" applyAlignment="1">
      <alignment horizontal="right"/>
    </xf>
    <xf numFmtId="3" fontId="9" fillId="2" borderId="5" xfId="1" applyNumberFormat="1" applyFont="1" applyFill="1" applyBorder="1" applyAlignment="1">
      <alignment horizontal="center"/>
    </xf>
    <xf numFmtId="164" fontId="9" fillId="2" borderId="4" xfId="1" applyNumberFormat="1" applyFont="1" applyFill="1" applyBorder="1" applyAlignment="1">
      <alignment horizontal="right"/>
    </xf>
    <xf numFmtId="0" fontId="9" fillId="2" borderId="6" xfId="1" applyFont="1" applyFill="1" applyBorder="1" applyAlignment="1">
      <alignment horizontal="center" vertical="center"/>
    </xf>
    <xf numFmtId="3" fontId="9" fillId="2" borderId="6" xfId="1" applyNumberFormat="1" applyFont="1" applyFill="1" applyBorder="1" applyAlignment="1">
      <alignment horizontal="center"/>
    </xf>
    <xf numFmtId="3" fontId="9" fillId="2" borderId="6" xfId="1" applyNumberFormat="1" applyFont="1" applyFill="1" applyBorder="1" applyAlignment="1">
      <alignment horizontal="right"/>
    </xf>
    <xf numFmtId="164" fontId="9" fillId="2" borderId="6" xfId="1" applyNumberFormat="1" applyFont="1" applyFill="1" applyBorder="1" applyAlignment="1">
      <alignment horizontal="right"/>
    </xf>
    <xf numFmtId="3" fontId="9" fillId="2" borderId="8" xfId="1" applyNumberFormat="1" applyFont="1" applyFill="1" applyBorder="1" applyAlignment="1">
      <alignment horizontal="center"/>
    </xf>
    <xf numFmtId="164" fontId="9" fillId="2" borderId="7" xfId="1" applyNumberFormat="1" applyFont="1" applyFill="1" applyBorder="1" applyAlignment="1">
      <alignment horizontal="right"/>
    </xf>
    <xf numFmtId="0" fontId="9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5" fillId="0" borderId="1" xfId="1" applyFont="1" applyBorder="1" applyAlignment="1">
      <alignment horizontal="right" wrapText="1"/>
    </xf>
    <xf numFmtId="0" fontId="5" fillId="0" borderId="3" xfId="1" applyFont="1" applyBorder="1" applyAlignment="1">
      <alignment horizontal="right" wrapText="1"/>
    </xf>
    <xf numFmtId="0" fontId="5" fillId="0" borderId="2" xfId="1" applyFont="1" applyBorder="1" applyAlignment="1">
      <alignment horizontal="right" wrapText="1"/>
    </xf>
    <xf numFmtId="0" fontId="5" fillId="0" borderId="0" xfId="1" applyFont="1" applyAlignment="1">
      <alignment horizontal="center" wrapText="1"/>
    </xf>
    <xf numFmtId="3" fontId="5" fillId="2" borderId="6" xfId="1" applyNumberFormat="1" applyFont="1" applyFill="1" applyBorder="1" applyAlignment="1">
      <alignment horizontal="right"/>
    </xf>
    <xf numFmtId="164" fontId="5" fillId="2" borderId="6" xfId="1" applyNumberFormat="1" applyFont="1" applyFill="1" applyBorder="1" applyAlignment="1">
      <alignment horizontal="right"/>
    </xf>
    <xf numFmtId="3" fontId="5" fillId="2" borderId="8" xfId="1" applyNumberFormat="1" applyFont="1" applyFill="1" applyBorder="1" applyAlignment="1">
      <alignment horizontal="right"/>
    </xf>
    <xf numFmtId="0" fontId="15" fillId="0" borderId="0" xfId="1" applyFont="1" applyAlignment="1">
      <alignment horizontal="center" vertical="center"/>
    </xf>
    <xf numFmtId="164" fontId="5" fillId="2" borderId="7" xfId="1" applyNumberFormat="1" applyFont="1" applyFill="1" applyBorder="1" applyAlignment="1">
      <alignment horizontal="right"/>
    </xf>
    <xf numFmtId="0" fontId="2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8" fillId="2" borderId="0" xfId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2" borderId="1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3" fillId="0" borderId="0" xfId="0" applyFont="1" applyAlignment="1"/>
    <xf numFmtId="0" fontId="10" fillId="2" borderId="0" xfId="0" applyFont="1" applyFill="1" applyAlignment="1"/>
    <xf numFmtId="0" fontId="3" fillId="2" borderId="0" xfId="0" applyFont="1" applyFill="1" applyAlignment="1"/>
  </cellXfs>
  <cellStyles count="4">
    <cellStyle name="Comma 2" xfId="3" xr:uid="{05D22DF1-64E6-48E8-BA8E-133760E2BED8}"/>
    <cellStyle name="Normal" xfId="0" builtinId="0"/>
    <cellStyle name="Normal_MWH_49" xfId="1" xr:uid="{1E253A81-8047-4D43-B2BC-FF9EEE512095}"/>
    <cellStyle name="Percent 2" xfId="2" xr:uid="{1CC092AC-D51E-4D77-884E-2A0D020B19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C6785-436E-4EDC-B7F2-9134A09B31B7}">
  <sheetPr>
    <pageSetUpPr fitToPage="1"/>
  </sheetPr>
  <dimension ref="A1:X32"/>
  <sheetViews>
    <sheetView showGridLines="0" tabSelected="1" zoomScaleNormal="100" workbookViewId="0">
      <selection activeCell="P21" sqref="P21"/>
    </sheetView>
  </sheetViews>
  <sheetFormatPr defaultColWidth="10.28515625" defaultRowHeight="15.75"/>
  <cols>
    <col min="1" max="1" width="10.28515625" style="20" customWidth="1"/>
    <col min="2" max="2" width="8.7109375" style="20" bestFit="1" customWidth="1"/>
    <col min="3" max="3" width="10.7109375" style="20" bestFit="1" customWidth="1"/>
    <col min="4" max="4" width="8" style="20" bestFit="1" customWidth="1"/>
    <col min="5" max="6" width="10.28515625" style="20" customWidth="1"/>
    <col min="7" max="7" width="8" style="20" bestFit="1" customWidth="1"/>
    <col min="8" max="9" width="10.28515625" style="20" customWidth="1"/>
    <col min="10" max="10" width="8" style="20" bestFit="1" customWidth="1"/>
    <col min="11" max="12" width="10.28515625" style="20" customWidth="1"/>
    <col min="13" max="13" width="13.28515625" style="20" bestFit="1" customWidth="1"/>
    <col min="14" max="14" width="11.5703125" style="20" bestFit="1" customWidth="1"/>
    <col min="15" max="16" width="10.28515625" style="20"/>
    <col min="17" max="17" width="13.28515625" style="20" customWidth="1"/>
    <col min="18" max="16384" width="10.28515625" style="20"/>
  </cols>
  <sheetData>
    <row r="1" spans="1:24" ht="18.7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24" ht="18.75">
      <c r="A2" s="79" t="s">
        <v>1</v>
      </c>
      <c r="B2" s="97"/>
      <c r="C2" s="97"/>
      <c r="D2" s="97"/>
      <c r="E2" s="97"/>
      <c r="F2" s="97"/>
      <c r="G2" s="97"/>
      <c r="H2" s="97"/>
      <c r="I2" s="97"/>
      <c r="J2" s="97"/>
      <c r="L2"/>
      <c r="M2"/>
      <c r="N2"/>
      <c r="O2"/>
      <c r="P2"/>
    </row>
    <row r="3" spans="1:24" ht="18.75">
      <c r="A3" s="79" t="s">
        <v>2</v>
      </c>
      <c r="B3" s="97"/>
      <c r="C3" s="97"/>
      <c r="D3" s="97"/>
      <c r="E3" s="97"/>
      <c r="F3" s="97"/>
      <c r="G3" s="97"/>
      <c r="H3" s="97"/>
      <c r="I3" s="97"/>
      <c r="J3" s="97"/>
      <c r="L3"/>
      <c r="M3"/>
      <c r="N3"/>
      <c r="O3"/>
      <c r="P3"/>
    </row>
    <row r="4" spans="1:24">
      <c r="A4" s="21"/>
      <c r="L4"/>
      <c r="M4"/>
      <c r="N4"/>
      <c r="O4"/>
      <c r="P4"/>
    </row>
    <row r="5" spans="1:24" ht="16.5" thickBot="1">
      <c r="B5" s="81" t="s">
        <v>3</v>
      </c>
      <c r="C5" s="81"/>
      <c r="D5" s="81"/>
      <c r="E5" s="82" t="s">
        <v>4</v>
      </c>
      <c r="F5" s="81"/>
      <c r="G5" s="81"/>
      <c r="H5" s="82" t="s">
        <v>5</v>
      </c>
      <c r="I5" s="81"/>
      <c r="J5" s="81"/>
      <c r="L5"/>
      <c r="M5"/>
      <c r="N5"/>
      <c r="O5"/>
      <c r="P5"/>
    </row>
    <row r="6" spans="1:24" ht="48.75" thickTop="1" thickBot="1">
      <c r="B6" s="22" t="s">
        <v>6</v>
      </c>
      <c r="C6" s="22" t="s">
        <v>7</v>
      </c>
      <c r="D6" s="22" t="s">
        <v>8</v>
      </c>
      <c r="E6" s="23" t="s">
        <v>9</v>
      </c>
      <c r="F6" s="22" t="s">
        <v>10</v>
      </c>
      <c r="G6" s="22" t="s">
        <v>8</v>
      </c>
      <c r="H6" s="23" t="s">
        <v>11</v>
      </c>
      <c r="I6" s="22" t="s">
        <v>12</v>
      </c>
      <c r="J6" s="22" t="s">
        <v>8</v>
      </c>
      <c r="K6"/>
      <c r="O6"/>
      <c r="P6"/>
      <c r="Q6"/>
      <c r="R6"/>
      <c r="S6"/>
      <c r="T6"/>
      <c r="U6"/>
      <c r="V6"/>
      <c r="W6"/>
      <c r="X6"/>
    </row>
    <row r="7" spans="1:24" ht="16.5" thickTop="1">
      <c r="A7" s="25">
        <v>2014</v>
      </c>
      <c r="B7" s="26">
        <f>SUM('Big Sandy:Taylor'!B7)</f>
        <v>491708</v>
      </c>
      <c r="C7" s="26"/>
      <c r="D7" s="45"/>
      <c r="E7" s="44">
        <f t="shared" ref="E7:E23" si="0">+(H7*1000)/12/B7</f>
        <v>1210.4660125182695</v>
      </c>
      <c r="F7" s="26"/>
      <c r="G7" s="45"/>
      <c r="H7" s="44">
        <f>SUM('Big Sandy:Taylor'!H7)</f>
        <v>7142349.8649999993</v>
      </c>
      <c r="I7" s="26"/>
      <c r="J7" s="45"/>
      <c r="K7"/>
      <c r="L7"/>
      <c r="M7"/>
      <c r="N7"/>
      <c r="O7"/>
      <c r="P7"/>
      <c r="Q7"/>
      <c r="R7"/>
      <c r="S7"/>
      <c r="T7"/>
      <c r="U7"/>
      <c r="V7"/>
      <c r="W7"/>
      <c r="X7"/>
    </row>
    <row r="8" spans="1:24">
      <c r="A8" s="25">
        <v>2015</v>
      </c>
      <c r="B8" s="26">
        <f>SUM('Big Sandy:Taylor'!B8)</f>
        <v>494254</v>
      </c>
      <c r="C8" s="26">
        <f t="shared" ref="C8:C23" si="1">+B8-B7</f>
        <v>2546</v>
      </c>
      <c r="D8" s="45">
        <f t="shared" ref="D8:D23" si="2">(+B8/B7-1)*100</f>
        <v>0.5177869792641232</v>
      </c>
      <c r="E8" s="44">
        <f t="shared" si="0"/>
        <v>1143.4103694659022</v>
      </c>
      <c r="F8" s="26">
        <f t="shared" ref="F8:F23" si="3">+E8-E7</f>
        <v>-67.055643052367259</v>
      </c>
      <c r="G8" s="45">
        <f t="shared" ref="G8:G23" si="4">(+E8/E7-1)*100</f>
        <v>-5.5396551707274977</v>
      </c>
      <c r="H8" s="44">
        <f>SUM('Big Sandy:Taylor'!H8)</f>
        <v>6781621.7850000001</v>
      </c>
      <c r="I8" s="26">
        <f t="shared" ref="I8:I23" si="5">+H8-H7</f>
        <v>-360728.07999999914</v>
      </c>
      <c r="J8" s="45">
        <f t="shared" ref="J8:J23" si="6">(+H8/H7-1)*100</f>
        <v>-5.0505518046335514</v>
      </c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1:24">
      <c r="A9" s="25">
        <v>2016</v>
      </c>
      <c r="B9" s="26">
        <f>SUM('Big Sandy:Taylor'!B9)</f>
        <v>497781</v>
      </c>
      <c r="C9" s="26">
        <f t="shared" si="1"/>
        <v>3527</v>
      </c>
      <c r="D9" s="45">
        <f t="shared" si="2"/>
        <v>0.71360069923560587</v>
      </c>
      <c r="E9" s="44">
        <f t="shared" si="0"/>
        <v>1146.2687388295924</v>
      </c>
      <c r="F9" s="26">
        <f t="shared" si="3"/>
        <v>2.8583693636901444</v>
      </c>
      <c r="G9" s="45">
        <f t="shared" si="4"/>
        <v>0.24998630763033436</v>
      </c>
      <c r="H9" s="44">
        <f>SUM('Big Sandy:Taylor'!H9)</f>
        <v>6847089.5889999997</v>
      </c>
      <c r="I9" s="26">
        <f t="shared" si="5"/>
        <v>65467.803999999538</v>
      </c>
      <c r="J9" s="45">
        <f t="shared" si="6"/>
        <v>0.96537091090518334</v>
      </c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1:24">
      <c r="A10" s="25">
        <v>2017</v>
      </c>
      <c r="B10" s="26">
        <f>SUM('Big Sandy:Taylor'!B10)</f>
        <v>500233</v>
      </c>
      <c r="C10" s="26">
        <f>+B10-B9</f>
        <v>2452</v>
      </c>
      <c r="D10" s="45">
        <f t="shared" si="2"/>
        <v>0.49258609709892376</v>
      </c>
      <c r="E10" s="44">
        <f t="shared" si="0"/>
        <v>1083.1806673090339</v>
      </c>
      <c r="F10" s="26">
        <f t="shared" si="3"/>
        <v>-63.088071520558515</v>
      </c>
      <c r="G10" s="45">
        <f t="shared" si="4"/>
        <v>-5.5037766784929669</v>
      </c>
      <c r="H10" s="44">
        <f>SUM('Big Sandy:Taylor'!H10)</f>
        <v>6502112.5769999996</v>
      </c>
      <c r="I10" s="26">
        <f t="shared" si="5"/>
        <v>-344977.0120000001</v>
      </c>
      <c r="J10" s="45">
        <f t="shared" si="6"/>
        <v>-5.0383014201276559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25">
        <v>2018</v>
      </c>
      <c r="B11" s="26">
        <f>SUM('Big Sandy:Taylor'!B11)</f>
        <v>505322</v>
      </c>
      <c r="C11" s="26">
        <f>+B11-B10</f>
        <v>5089</v>
      </c>
      <c r="D11" s="45">
        <f t="shared" si="2"/>
        <v>1.0173259261184286</v>
      </c>
      <c r="E11" s="44">
        <f t="shared" si="0"/>
        <v>1207.8237970046823</v>
      </c>
      <c r="F11" s="26">
        <f t="shared" si="3"/>
        <v>124.64312969564844</v>
      </c>
      <c r="G11" s="45">
        <f t="shared" si="4"/>
        <v>11.507141279146138</v>
      </c>
      <c r="H11" s="44">
        <f>SUM('Big Sandy:Taylor'!H11)</f>
        <v>7324079.2410000013</v>
      </c>
      <c r="I11" s="26">
        <f t="shared" si="5"/>
        <v>821966.66400000174</v>
      </c>
      <c r="J11" s="45">
        <f t="shared" si="6"/>
        <v>12.641532336852389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24">
      <c r="A12" s="25">
        <v>2019</v>
      </c>
      <c r="B12" s="26">
        <f>SUM('Big Sandy:Taylor'!B12)</f>
        <v>508561</v>
      </c>
      <c r="C12" s="26">
        <f t="shared" si="1"/>
        <v>3239</v>
      </c>
      <c r="D12" s="45">
        <f t="shared" si="2"/>
        <v>0.64097743616942093</v>
      </c>
      <c r="E12" s="44">
        <f t="shared" si="0"/>
        <v>1153.0763838228515</v>
      </c>
      <c r="F12" s="26">
        <f t="shared" si="3"/>
        <v>-54.74741318183078</v>
      </c>
      <c r="G12" s="45">
        <f t="shared" si="4"/>
        <v>-4.5327317873352424</v>
      </c>
      <c r="H12" s="44">
        <f>SUM('Big Sandy:Taylor'!H12)</f>
        <v>7036916.1459999988</v>
      </c>
      <c r="I12" s="26">
        <f t="shared" si="5"/>
        <v>-287163.09500000253</v>
      </c>
      <c r="J12" s="45">
        <f t="shared" si="6"/>
        <v>-3.9208081391647331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A13" s="39">
        <v>2020</v>
      </c>
      <c r="B13" s="26">
        <f>SUM('Big Sandy:Taylor'!B13)</f>
        <v>514083</v>
      </c>
      <c r="C13" s="26">
        <f t="shared" si="1"/>
        <v>5522</v>
      </c>
      <c r="D13" s="45">
        <f t="shared" si="2"/>
        <v>1.0858087820340145</v>
      </c>
      <c r="E13" s="44">
        <f t="shared" si="0"/>
        <v>1120.9929374245012</v>
      </c>
      <c r="F13" s="26">
        <f t="shared" si="3"/>
        <v>-32.083446398350361</v>
      </c>
      <c r="G13" s="45">
        <f t="shared" si="4"/>
        <v>-2.7824216026333448</v>
      </c>
      <c r="H13" s="44">
        <f>SUM('Big Sandy:Taylor'!H13)</f>
        <v>6915400.9469999988</v>
      </c>
      <c r="I13" s="26">
        <f t="shared" si="5"/>
        <v>-121515.19900000002</v>
      </c>
      <c r="J13" s="45">
        <f t="shared" si="6"/>
        <v>-1.7268245987139275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A14" s="39">
        <v>2021</v>
      </c>
      <c r="B14" s="26">
        <f>SUM('Big Sandy:Taylor'!B14)</f>
        <v>521184</v>
      </c>
      <c r="C14" s="26">
        <f t="shared" si="1"/>
        <v>7101</v>
      </c>
      <c r="D14" s="45">
        <f t="shared" si="2"/>
        <v>1.3812944602330735</v>
      </c>
      <c r="E14" s="44">
        <f t="shared" si="0"/>
        <v>1139.5845843310615</v>
      </c>
      <c r="F14" s="26">
        <f t="shared" si="3"/>
        <v>18.5916469065603</v>
      </c>
      <c r="G14" s="45">
        <f t="shared" si="4"/>
        <v>1.6584981301733137</v>
      </c>
      <c r="H14" s="44">
        <f>SUM('Big Sandy:Taylor'!H14)</f>
        <v>7127199.0240000002</v>
      </c>
      <c r="I14" s="26">
        <f t="shared" si="5"/>
        <v>211798.07700000145</v>
      </c>
      <c r="J14" s="45">
        <f t="shared" si="6"/>
        <v>3.0627013332015451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A15" s="39">
        <v>2022</v>
      </c>
      <c r="B15" s="26">
        <f>SUM('Big Sandy:Taylor'!B15)</f>
        <v>525887</v>
      </c>
      <c r="C15" s="26">
        <f t="shared" si="1"/>
        <v>4703</v>
      </c>
      <c r="D15" s="45">
        <f t="shared" si="2"/>
        <v>0.90236845336770788</v>
      </c>
      <c r="E15" s="44">
        <f t="shared" si="0"/>
        <v>1143.8247554449276</v>
      </c>
      <c r="F15" s="26">
        <f t="shared" si="3"/>
        <v>4.240171113866154</v>
      </c>
      <c r="G15" s="45">
        <f t="shared" si="4"/>
        <v>0.37208042054686086</v>
      </c>
      <c r="H15" s="44">
        <f>SUM('Big Sandy:Taylor'!H15)</f>
        <v>7218270.8300000001</v>
      </c>
      <c r="I15" s="26">
        <f t="shared" si="5"/>
        <v>91071.805999999866</v>
      </c>
      <c r="J15" s="45">
        <f t="shared" si="6"/>
        <v>1.2778064102507258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ht="16.5" thickBot="1">
      <c r="A16" s="33">
        <v>2023</v>
      </c>
      <c r="B16" s="34">
        <f>SUM('Big Sandy:Taylor'!B16)</f>
        <v>530007</v>
      </c>
      <c r="C16" s="34">
        <f t="shared" si="1"/>
        <v>4120</v>
      </c>
      <c r="D16" s="48">
        <f t="shared" si="2"/>
        <v>0.78343826715625564</v>
      </c>
      <c r="E16" s="47">
        <f t="shared" si="0"/>
        <v>1037.5344133819617</v>
      </c>
      <c r="F16" s="34">
        <f t="shared" si="3"/>
        <v>-106.29034206296592</v>
      </c>
      <c r="G16" s="48">
        <f t="shared" si="4"/>
        <v>-9.2925373014523416</v>
      </c>
      <c r="H16" s="47">
        <f>SUM('Big Sandy:Taylor'!H16)</f>
        <v>6598806.0219999999</v>
      </c>
      <c r="I16" s="34">
        <f t="shared" si="5"/>
        <v>-619464.80800000019</v>
      </c>
      <c r="J16" s="48">
        <f t="shared" si="6"/>
        <v>-8.5819003275054424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>
      <c r="A17" s="39">
        <v>2024</v>
      </c>
      <c r="B17" s="26">
        <f>SUM('Big Sandy:Taylor'!B17)</f>
        <v>535416.47499999998</v>
      </c>
      <c r="C17" s="26">
        <f t="shared" si="1"/>
        <v>5409.4749999999767</v>
      </c>
      <c r="D17" s="45">
        <f t="shared" si="2"/>
        <v>1.0206421801976173</v>
      </c>
      <c r="E17" s="44">
        <f t="shared" si="0"/>
        <v>1120.5638553341958</v>
      </c>
      <c r="F17" s="26">
        <f t="shared" si="3"/>
        <v>83.029441952234038</v>
      </c>
      <c r="G17" s="45">
        <f t="shared" si="4"/>
        <v>8.0025723370071198</v>
      </c>
      <c r="H17" s="44">
        <f>SUM('Big Sandy:Taylor'!H17)</f>
        <v>7199620.1932253409</v>
      </c>
      <c r="I17" s="26">
        <f t="shared" si="5"/>
        <v>600814.17122534104</v>
      </c>
      <c r="J17" s="45">
        <f t="shared" si="6"/>
        <v>9.1048921459770948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39">
        <v>2025</v>
      </c>
      <c r="B18" s="26">
        <f>SUM('Big Sandy:Taylor'!B18)</f>
        <v>540707.30666666664</v>
      </c>
      <c r="C18" s="26">
        <f t="shared" si="1"/>
        <v>5290.8316666666651</v>
      </c>
      <c r="D18" s="45">
        <f t="shared" si="2"/>
        <v>0.98817124868386674</v>
      </c>
      <c r="E18" s="44">
        <f t="shared" si="0"/>
        <v>1129.4966789246623</v>
      </c>
      <c r="F18" s="26">
        <f t="shared" si="3"/>
        <v>8.9328235904665689</v>
      </c>
      <c r="G18" s="45">
        <f t="shared" si="4"/>
        <v>0.79717220468462635</v>
      </c>
      <c r="H18" s="44">
        <f>SUM('Big Sandy:Taylor'!H18)</f>
        <v>7328725.2858035872</v>
      </c>
      <c r="I18" s="26">
        <f t="shared" si="5"/>
        <v>129105.09257824626</v>
      </c>
      <c r="J18" s="45">
        <f t="shared" si="6"/>
        <v>1.7932208798976834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>
      <c r="A19" s="39">
        <v>2026</v>
      </c>
      <c r="B19" s="26">
        <f>SUM('Big Sandy:Taylor'!B19)</f>
        <v>545387.12</v>
      </c>
      <c r="C19" s="26">
        <f t="shared" si="1"/>
        <v>4679.8133333333535</v>
      </c>
      <c r="D19" s="45">
        <f t="shared" si="2"/>
        <v>0.8654984453942971</v>
      </c>
      <c r="E19" s="44">
        <f t="shared" si="0"/>
        <v>1138.4746969811354</v>
      </c>
      <c r="F19" s="26">
        <f t="shared" si="3"/>
        <v>8.9780180564730472</v>
      </c>
      <c r="G19" s="45">
        <f t="shared" si="4"/>
        <v>0.79486892028939327</v>
      </c>
      <c r="H19" s="44">
        <f>SUM('Big Sandy:Taylor'!H19)</f>
        <v>7450913.2341529699</v>
      </c>
      <c r="I19" s="26">
        <f t="shared" si="5"/>
        <v>122187.94834938273</v>
      </c>
      <c r="J19" s="45">
        <f t="shared" si="6"/>
        <v>1.6672469438317128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A20" s="39">
        <v>2027</v>
      </c>
      <c r="B20" s="26">
        <f>SUM('Big Sandy:Taylor'!B20)</f>
        <v>549752.73250000004</v>
      </c>
      <c r="C20" s="26">
        <f t="shared" si="1"/>
        <v>4365.6125000000466</v>
      </c>
      <c r="D20" s="45">
        <f t="shared" si="2"/>
        <v>0.80046123934867097</v>
      </c>
      <c r="E20" s="44">
        <f t="shared" si="0"/>
        <v>1142.726853950069</v>
      </c>
      <c r="F20" s="26">
        <f t="shared" si="3"/>
        <v>4.2521569689336047</v>
      </c>
      <c r="G20" s="45">
        <f t="shared" si="4"/>
        <v>0.37349595737252717</v>
      </c>
      <c r="H20" s="44">
        <f>SUM('Big Sandy:Taylor'!H20)</f>
        <v>7538606.5255221464</v>
      </c>
      <c r="I20" s="26">
        <f t="shared" si="5"/>
        <v>87693.29136917647</v>
      </c>
      <c r="J20" s="45">
        <f t="shared" si="6"/>
        <v>1.1769468870904909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>
      <c r="A21" s="39">
        <v>2028</v>
      </c>
      <c r="B21" s="26">
        <f>SUM('Big Sandy:Taylor'!B21)</f>
        <v>553699.46833333327</v>
      </c>
      <c r="C21" s="26">
        <f t="shared" si="1"/>
        <v>3946.7358333332231</v>
      </c>
      <c r="D21" s="45">
        <f t="shared" si="2"/>
        <v>0.71791108984313734</v>
      </c>
      <c r="E21" s="44">
        <f t="shared" si="0"/>
        <v>1149.2053667546336</v>
      </c>
      <c r="F21" s="26">
        <f t="shared" si="3"/>
        <v>6.4785128045646161</v>
      </c>
      <c r="G21" s="45">
        <f t="shared" si="4"/>
        <v>0.56693450251652511</v>
      </c>
      <c r="H21" s="44">
        <f>SUM('Big Sandy:Taylor'!H21)</f>
        <v>7635772.8069342468</v>
      </c>
      <c r="I21" s="26">
        <f t="shared" si="5"/>
        <v>97166.281412100419</v>
      </c>
      <c r="J21" s="45">
        <f t="shared" si="6"/>
        <v>1.2889156780254041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>
      <c r="A22" s="39">
        <v>2029</v>
      </c>
      <c r="B22" s="26">
        <f>SUM('Big Sandy:Taylor'!B22)</f>
        <v>557373.93583333329</v>
      </c>
      <c r="C22" s="26">
        <f t="shared" si="1"/>
        <v>3674.4675000000279</v>
      </c>
      <c r="D22" s="45">
        <f t="shared" si="2"/>
        <v>0.66362128016130839</v>
      </c>
      <c r="E22" s="44">
        <f t="shared" si="0"/>
        <v>1147.3327182631131</v>
      </c>
      <c r="F22" s="26">
        <f t="shared" si="3"/>
        <v>-1.8726484915205219</v>
      </c>
      <c r="G22" s="45">
        <f t="shared" si="4"/>
        <v>-0.1629515964417183</v>
      </c>
      <c r="H22" s="44">
        <f>SUM('Big Sandy:Taylor'!H22)</f>
        <v>7673920.2346640192</v>
      </c>
      <c r="I22" s="26">
        <f t="shared" si="5"/>
        <v>38147.427729772404</v>
      </c>
      <c r="J22" s="45">
        <f t="shared" si="6"/>
        <v>0.49958830224925421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>
      <c r="A23" s="39">
        <v>2030</v>
      </c>
      <c r="B23" s="26">
        <f>SUM('Big Sandy:Taylor'!B23)</f>
        <v>561034.71916666673</v>
      </c>
      <c r="C23" s="26">
        <f t="shared" si="1"/>
        <v>3660.783333333442</v>
      </c>
      <c r="D23" s="45">
        <f t="shared" si="2"/>
        <v>0.65679126668529708</v>
      </c>
      <c r="E23" s="44">
        <f t="shared" si="0"/>
        <v>1149.6914415757144</v>
      </c>
      <c r="F23" s="26">
        <f t="shared" si="3"/>
        <v>2.3587233126013416</v>
      </c>
      <c r="G23" s="45">
        <f t="shared" si="4"/>
        <v>0.20558319962948879</v>
      </c>
      <c r="H23" s="44">
        <f>SUM('Big Sandy:Taylor'!H23)</f>
        <v>7740201.7806330146</v>
      </c>
      <c r="I23" s="26">
        <f t="shared" si="5"/>
        <v>66281.54596899543</v>
      </c>
      <c r="J23" s="45">
        <f t="shared" si="6"/>
        <v>0.86372471881572821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>
      <c r="A24" s="39">
        <v>2031</v>
      </c>
      <c r="B24" s="26">
        <f>SUM('Big Sandy:Taylor'!B24)</f>
        <v>564680.35916666663</v>
      </c>
      <c r="C24" s="26">
        <f>+B24-B23</f>
        <v>3645.6399999998976</v>
      </c>
      <c r="D24" s="45">
        <f>(+B24/B23-1)*100</f>
        <v>0.64980648709493938</v>
      </c>
      <c r="E24" s="44">
        <f>+(H24*1000)/12/B24</f>
        <v>1152.6340217568718</v>
      </c>
      <c r="F24" s="26">
        <f>+E24-E23</f>
        <v>2.942580181157382</v>
      </c>
      <c r="G24" s="45">
        <f>(+E24/E23-1)*100</f>
        <v>0.25594521057967778</v>
      </c>
      <c r="H24" s="44">
        <f>SUM('Big Sandy:Taylor'!H24)</f>
        <v>7810437.5207206775</v>
      </c>
      <c r="I24" s="26">
        <f>+H24-H23</f>
        <v>70235.740087662823</v>
      </c>
      <c r="J24" s="45">
        <f>(+H24/H23-1)*100</f>
        <v>0.90741484625636026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>
      <c r="A25" s="39">
        <v>2032</v>
      </c>
      <c r="B25" s="26">
        <f>SUM('Big Sandy:Taylor'!B25)</f>
        <v>568157.41583333327</v>
      </c>
      <c r="C25" s="26">
        <f>+B25-B24</f>
        <v>3477.0566666666418</v>
      </c>
      <c r="D25" s="45">
        <f>(+B25/B24-1)*100</f>
        <v>0.61575661526425129</v>
      </c>
      <c r="E25" s="44">
        <f>+(H25*1000)/12/B25</f>
        <v>1159.3732782014661</v>
      </c>
      <c r="F25" s="26">
        <f>+E25-E24</f>
        <v>6.7392564445942753</v>
      </c>
      <c r="G25" s="45">
        <f>(+E25/E24-1)*100</f>
        <v>0.5846831099365124</v>
      </c>
      <c r="H25" s="44">
        <f>SUM('Big Sandy:Taylor'!H25)</f>
        <v>7904478.3087499831</v>
      </c>
      <c r="I25" s="26">
        <f>+H25-H24</f>
        <v>94040.788029305637</v>
      </c>
      <c r="J25" s="45">
        <f>(+H25/H24-1)*100</f>
        <v>1.2040399501285437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>
      <c r="A26" s="39">
        <v>2033</v>
      </c>
      <c r="B26" s="26">
        <f>SUM('Big Sandy:Taylor'!B26)</f>
        <v>571557.61083333334</v>
      </c>
      <c r="C26" s="26">
        <f t="shared" ref="C26:C32" si="7">+B26-B25</f>
        <v>3400.1950000000652</v>
      </c>
      <c r="D26" s="45">
        <f t="shared" ref="D26:D32" si="8">(+B26/B25-1)*100</f>
        <v>0.5984600227408654</v>
      </c>
      <c r="E26" s="44">
        <f t="shared" ref="E26:E32" si="9">+(H26*1000)/12/B26</f>
        <v>1158.3172464746081</v>
      </c>
      <c r="F26" s="26">
        <f t="shared" ref="F26:F32" si="10">+E26-E25</f>
        <v>-1.0560317268580093</v>
      </c>
      <c r="G26" s="45">
        <f t="shared" ref="G26:G32" si="11">(+E26/E25-1)*100</f>
        <v>-9.1086429773179489E-2</v>
      </c>
      <c r="H26" s="44">
        <f>SUM('Big Sandy:Taylor'!H26)</f>
        <v>7944540.4557848666</v>
      </c>
      <c r="I26" s="26">
        <f t="shared" ref="I26:I32" si="12">+H26-H25</f>
        <v>40062.147034883499</v>
      </c>
      <c r="J26" s="45">
        <f t="shared" ref="J26:J32" si="13">(+H26/H25-1)*100</f>
        <v>0.50682847709930812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>
      <c r="A27" s="39">
        <v>2034</v>
      </c>
      <c r="B27" s="26">
        <f>SUM('Big Sandy:Taylor'!B27)</f>
        <v>574843.49833333329</v>
      </c>
      <c r="C27" s="26">
        <f t="shared" si="7"/>
        <v>3285.8874999999534</v>
      </c>
      <c r="D27" s="45">
        <f t="shared" si="8"/>
        <v>0.57490048907040681</v>
      </c>
      <c r="E27" s="44">
        <f t="shared" si="9"/>
        <v>1161.4054535444168</v>
      </c>
      <c r="F27" s="26">
        <f t="shared" si="10"/>
        <v>3.0882070698087318</v>
      </c>
      <c r="G27" s="45">
        <f t="shared" si="11"/>
        <v>0.26661150727125271</v>
      </c>
      <c r="H27" s="44">
        <f>SUM('Big Sandy:Taylor'!H27)</f>
        <v>8011516.4867866104</v>
      </c>
      <c r="I27" s="26">
        <f t="shared" si="12"/>
        <v>66976.031001743861</v>
      </c>
      <c r="J27" s="45">
        <f t="shared" si="13"/>
        <v>0.84304474720089395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>
      <c r="A28" s="39">
        <v>2035</v>
      </c>
      <c r="B28" s="26">
        <f>SUM('Big Sandy:Taylor'!B28)</f>
        <v>577961.73249999993</v>
      </c>
      <c r="C28" s="26">
        <f t="shared" si="7"/>
        <v>3118.2341666666325</v>
      </c>
      <c r="D28" s="45">
        <f t="shared" si="8"/>
        <v>0.54244923630648589</v>
      </c>
      <c r="E28" s="44">
        <f t="shared" si="9"/>
        <v>1166.667091833747</v>
      </c>
      <c r="F28" s="26">
        <f t="shared" si="10"/>
        <v>5.2616382893302216</v>
      </c>
      <c r="G28" s="45">
        <f t="shared" si="11"/>
        <v>0.45304060466331286</v>
      </c>
      <c r="H28" s="44">
        <f>SUM('Big Sandy:Taylor'!H28)</f>
        <v>8091467.2037636274</v>
      </c>
      <c r="I28" s="26">
        <f t="shared" si="12"/>
        <v>79950.716977017</v>
      </c>
      <c r="J28" s="45">
        <f t="shared" si="13"/>
        <v>0.99794735626994591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>
      <c r="A29" s="39">
        <v>2036</v>
      </c>
      <c r="B29" s="26">
        <f>SUM('Big Sandy:Taylor'!B29)</f>
        <v>581044.28</v>
      </c>
      <c r="C29" s="26">
        <f t="shared" si="7"/>
        <v>3082.5475000001024</v>
      </c>
      <c r="D29" s="45">
        <f t="shared" si="8"/>
        <v>0.53334802750113486</v>
      </c>
      <c r="E29" s="44">
        <f t="shared" si="9"/>
        <v>1176.3530099408838</v>
      </c>
      <c r="F29" s="26">
        <f t="shared" si="10"/>
        <v>9.6859181071367857</v>
      </c>
      <c r="G29" s="45">
        <f t="shared" si="11"/>
        <v>0.83022124948366471</v>
      </c>
      <c r="H29" s="44">
        <f>SUM('Big Sandy:Taylor'!H29)</f>
        <v>8202158.252243205</v>
      </c>
      <c r="I29" s="26">
        <f t="shared" si="12"/>
        <v>110691.04847957753</v>
      </c>
      <c r="J29" s="45">
        <f t="shared" si="13"/>
        <v>1.3679972456428047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>
      <c r="A30" s="39">
        <v>2037</v>
      </c>
      <c r="B30" s="26">
        <f>SUM('Big Sandy:Taylor'!B30)</f>
        <v>584167.81499999994</v>
      </c>
      <c r="C30" s="26">
        <f t="shared" si="7"/>
        <v>3123.5349999999162</v>
      </c>
      <c r="D30" s="45">
        <f t="shared" si="8"/>
        <v>0.53757262699496433</v>
      </c>
      <c r="E30" s="44">
        <f t="shared" si="9"/>
        <v>1178.8474123073258</v>
      </c>
      <c r="F30" s="26">
        <f t="shared" si="10"/>
        <v>2.4944023664420456</v>
      </c>
      <c r="G30" s="45">
        <f t="shared" si="11"/>
        <v>0.21204539329289229</v>
      </c>
      <c r="H30" s="44">
        <f>SUM('Big Sandy:Taylor'!H30)</f>
        <v>8263736.6047916953</v>
      </c>
      <c r="I30" s="26">
        <f t="shared" si="12"/>
        <v>61578.352548490278</v>
      </c>
      <c r="J30" s="45">
        <f t="shared" si="13"/>
        <v>0.75075791827901028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>
      <c r="A31" s="39">
        <v>2038</v>
      </c>
      <c r="B31" s="26">
        <f>SUM('Big Sandy:Taylor'!B31)</f>
        <v>587199.71250000002</v>
      </c>
      <c r="C31" s="26">
        <f t="shared" si="7"/>
        <v>3031.8975000000792</v>
      </c>
      <c r="D31" s="45">
        <f t="shared" si="8"/>
        <v>0.51901139058818657</v>
      </c>
      <c r="E31" s="44">
        <f t="shared" si="9"/>
        <v>1185.0555463979836</v>
      </c>
      <c r="F31" s="26">
        <f t="shared" si="10"/>
        <v>6.2081340906577225</v>
      </c>
      <c r="G31" s="45">
        <f t="shared" si="11"/>
        <v>0.52662745202169958</v>
      </c>
      <c r="H31" s="44">
        <f>SUM('Big Sandy:Taylor'!H31)</f>
        <v>8350371.3136971155</v>
      </c>
      <c r="I31" s="26">
        <f t="shared" si="12"/>
        <v>86634.708905420266</v>
      </c>
      <c r="J31" s="45">
        <f t="shared" si="13"/>
        <v>1.0483720990718037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>
      <c r="A32" s="39">
        <v>2039</v>
      </c>
      <c r="B32" s="26">
        <f>SUM('Big Sandy:Taylor'!B32)</f>
        <v>590097.12</v>
      </c>
      <c r="C32" s="26">
        <f t="shared" si="7"/>
        <v>2897.4074999999721</v>
      </c>
      <c r="D32" s="45">
        <f t="shared" si="8"/>
        <v>0.49342794935376411</v>
      </c>
      <c r="E32" s="44">
        <f t="shared" si="9"/>
        <v>1192.0953668843902</v>
      </c>
      <c r="F32" s="26">
        <f t="shared" si="10"/>
        <v>7.0398204864065974</v>
      </c>
      <c r="G32" s="45">
        <f t="shared" si="11"/>
        <v>0.59404983233102282</v>
      </c>
      <c r="H32" s="44">
        <f>SUM('Big Sandy:Taylor'!H32)</f>
        <v>8441424.5131658632</v>
      </c>
      <c r="I32" s="26">
        <f t="shared" si="12"/>
        <v>91053.199468747713</v>
      </c>
      <c r="J32" s="45">
        <f t="shared" si="13"/>
        <v>1.0904089895905855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</sheetData>
  <mergeCells count="6">
    <mergeCell ref="A1:J1"/>
    <mergeCell ref="A2:J2"/>
    <mergeCell ref="A3:J3"/>
    <mergeCell ref="B5:D5"/>
    <mergeCell ref="E5:G5"/>
    <mergeCell ref="H5:J5"/>
  </mergeCells>
  <pageMargins left="0.75" right="0.75" top="0.57999999999999996" bottom="1" header="0.5" footer="0.5"/>
  <pageSetup scale="9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F92FB-8417-4E87-923A-367F6790DBA5}">
  <sheetPr>
    <pageSetUpPr fitToPage="1"/>
  </sheetPr>
  <dimension ref="A1:J33"/>
  <sheetViews>
    <sheetView zoomScaleNormal="100" workbookViewId="0">
      <selection activeCell="H7" sqref="H7"/>
    </sheetView>
  </sheetViews>
  <sheetFormatPr defaultColWidth="10.28515625" defaultRowHeight="12.75"/>
  <cols>
    <col min="1" max="1" width="7.42578125" bestFit="1" customWidth="1"/>
    <col min="2" max="2" width="11" bestFit="1" customWidth="1"/>
    <col min="3" max="4" width="10.5703125" bestFit="1" customWidth="1"/>
    <col min="5" max="5" width="11" bestFit="1" customWidth="1"/>
    <col min="6" max="7" width="10.5703125" bestFit="1" customWidth="1"/>
    <col min="8" max="8" width="11" bestFit="1" customWidth="1"/>
    <col min="9" max="9" width="10.7109375" bestFit="1" customWidth="1"/>
    <col min="10" max="10" width="10.5703125" bestFit="1" customWidth="1"/>
  </cols>
  <sheetData>
    <row r="1" spans="1:10" ht="18.75">
      <c r="A1" s="83" t="s">
        <v>23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7.25" customHeight="1">
      <c r="A2" s="83" t="s">
        <v>1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18.75">
      <c r="A3" s="83" t="s">
        <v>2</v>
      </c>
      <c r="B3" s="99"/>
      <c r="C3" s="99"/>
      <c r="D3" s="99"/>
      <c r="E3" s="99"/>
      <c r="F3" s="99"/>
      <c r="G3" s="99"/>
      <c r="H3" s="99"/>
      <c r="I3" s="99"/>
      <c r="J3" s="99"/>
    </row>
    <row r="4" spans="1:10" ht="15.7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0" ht="15.75">
      <c r="A5" s="2"/>
      <c r="B5" s="84" t="s">
        <v>3</v>
      </c>
      <c r="C5" s="84"/>
      <c r="D5" s="85"/>
      <c r="E5" s="86" t="s">
        <v>4</v>
      </c>
      <c r="F5" s="84"/>
      <c r="G5" s="85"/>
      <c r="H5" s="84" t="s">
        <v>5</v>
      </c>
      <c r="I5" s="84"/>
      <c r="J5" s="84"/>
    </row>
    <row r="6" spans="1:10" ht="48.75" thickTop="1" thickBot="1">
      <c r="A6" s="2"/>
      <c r="B6" s="3" t="s">
        <v>6</v>
      </c>
      <c r="C6" s="3" t="s">
        <v>7</v>
      </c>
      <c r="D6" s="4" t="s">
        <v>8</v>
      </c>
      <c r="E6" s="5" t="s">
        <v>9</v>
      </c>
      <c r="F6" s="3" t="s">
        <v>10</v>
      </c>
      <c r="G6" s="4" t="s">
        <v>8</v>
      </c>
      <c r="H6" s="3" t="s">
        <v>11</v>
      </c>
      <c r="I6" s="3" t="s">
        <v>12</v>
      </c>
      <c r="J6" s="3" t="s">
        <v>8</v>
      </c>
    </row>
    <row r="7" spans="1:10" ht="16.5" thickTop="1">
      <c r="A7" s="6">
        <v>2014</v>
      </c>
      <c r="B7" s="7">
        <v>47723</v>
      </c>
      <c r="C7" s="7"/>
      <c r="D7" s="12"/>
      <c r="E7" s="10">
        <f t="shared" ref="E7:E32" si="0">+H7/12/B7*1000</f>
        <v>1237.8363909086463</v>
      </c>
      <c r="F7" s="7"/>
      <c r="G7" s="12"/>
      <c r="H7" s="7">
        <v>708879.19299999997</v>
      </c>
      <c r="I7" s="7"/>
      <c r="J7" s="13"/>
    </row>
    <row r="8" spans="1:10" ht="15.75">
      <c r="A8" s="6">
        <v>2015</v>
      </c>
      <c r="B8" s="7">
        <v>47664</v>
      </c>
      <c r="C8" s="7">
        <f t="shared" ref="C8:C32" si="1">+B8-B7</f>
        <v>-59</v>
      </c>
      <c r="D8" s="12">
        <f t="shared" ref="D8:D32" si="2">(+B8/B7-1)*100</f>
        <v>-0.12363011545795111</v>
      </c>
      <c r="E8" s="10">
        <f t="shared" si="0"/>
        <v>1109.3338823150943</v>
      </c>
      <c r="F8" s="7">
        <f t="shared" ref="F8:F32" si="3">+E8-E7</f>
        <v>-128.50250859355197</v>
      </c>
      <c r="G8" s="12">
        <f t="shared" ref="G8:G32" si="4">(+E8/E7-1)*100</f>
        <v>-10.381219160896006</v>
      </c>
      <c r="H8" s="7">
        <v>634503.48199999996</v>
      </c>
      <c r="I8" s="7">
        <f t="shared" ref="I8:I32" si="5">+H8-H7</f>
        <v>-74375.71100000001</v>
      </c>
      <c r="J8" s="13">
        <f t="shared" ref="J8:J32" si="6">(+H8/H7-1)*100</f>
        <v>-10.49201496311939</v>
      </c>
    </row>
    <row r="9" spans="1:10" ht="15.75">
      <c r="A9" s="6">
        <v>2016</v>
      </c>
      <c r="B9" s="7">
        <v>47690</v>
      </c>
      <c r="C9" s="7">
        <f t="shared" si="1"/>
        <v>26</v>
      </c>
      <c r="D9" s="12">
        <f t="shared" si="2"/>
        <v>5.454850621013918E-2</v>
      </c>
      <c r="E9" s="10">
        <f t="shared" si="0"/>
        <v>1191.073876424128</v>
      </c>
      <c r="F9" s="7">
        <f t="shared" si="3"/>
        <v>81.73999410903366</v>
      </c>
      <c r="G9" s="12">
        <f t="shared" si="4"/>
        <v>7.3683852456078114</v>
      </c>
      <c r="H9" s="7">
        <v>681627.75800000003</v>
      </c>
      <c r="I9" s="7">
        <f t="shared" si="5"/>
        <v>47124.276000000071</v>
      </c>
      <c r="J9" s="13">
        <f t="shared" si="6"/>
        <v>7.4269530959012231</v>
      </c>
    </row>
    <row r="10" spans="1:10" ht="15.75">
      <c r="A10" s="6">
        <v>2017</v>
      </c>
      <c r="B10" s="7">
        <v>47728</v>
      </c>
      <c r="C10" s="7">
        <f t="shared" si="1"/>
        <v>38</v>
      </c>
      <c r="D10" s="12">
        <f t="shared" si="2"/>
        <v>7.9681274900389454E-2</v>
      </c>
      <c r="E10" s="10">
        <f t="shared" si="0"/>
        <v>1115.4773455833056</v>
      </c>
      <c r="F10" s="7">
        <f t="shared" si="3"/>
        <v>-75.596530840822425</v>
      </c>
      <c r="G10" s="12">
        <f t="shared" si="4"/>
        <v>-6.3469220790720593</v>
      </c>
      <c r="H10" s="7">
        <v>638874.03300000005</v>
      </c>
      <c r="I10" s="7">
        <f t="shared" si="5"/>
        <v>-42753.724999999977</v>
      </c>
      <c r="J10" s="13">
        <f t="shared" si="6"/>
        <v>-6.2722981126012156</v>
      </c>
    </row>
    <row r="11" spans="1:10" ht="15.75">
      <c r="A11" s="6">
        <v>2018</v>
      </c>
      <c r="B11" s="7">
        <v>47834</v>
      </c>
      <c r="C11" s="7">
        <f t="shared" si="1"/>
        <v>106</v>
      </c>
      <c r="D11" s="12">
        <f t="shared" si="2"/>
        <v>0.22209185383841312</v>
      </c>
      <c r="E11" s="10">
        <f t="shared" si="0"/>
        <v>1228.8751184652479</v>
      </c>
      <c r="F11" s="7">
        <f t="shared" si="3"/>
        <v>113.39777288194227</v>
      </c>
      <c r="G11" s="12">
        <f t="shared" si="4"/>
        <v>10.165851716391817</v>
      </c>
      <c r="H11" s="7">
        <v>705384.14899999998</v>
      </c>
      <c r="I11" s="7">
        <f t="shared" si="5"/>
        <v>66510.115999999922</v>
      </c>
      <c r="J11" s="13">
        <f t="shared" si="6"/>
        <v>10.410521098765635</v>
      </c>
    </row>
    <row r="12" spans="1:10" ht="15.75">
      <c r="A12" s="6">
        <v>2019</v>
      </c>
      <c r="B12" s="7">
        <v>47913</v>
      </c>
      <c r="C12" s="7">
        <f t="shared" si="1"/>
        <v>79</v>
      </c>
      <c r="D12" s="12">
        <f t="shared" si="2"/>
        <v>0.1651544926203119</v>
      </c>
      <c r="E12" s="10">
        <f t="shared" si="0"/>
        <v>1177.9362907770333</v>
      </c>
      <c r="F12" s="7">
        <f t="shared" si="3"/>
        <v>-50.938827688214587</v>
      </c>
      <c r="G12" s="12">
        <f t="shared" si="4"/>
        <v>-4.1451590094713993</v>
      </c>
      <c r="H12" s="7">
        <v>677261.53799999994</v>
      </c>
      <c r="I12" s="7">
        <f t="shared" si="5"/>
        <v>-28122.611000000034</v>
      </c>
      <c r="J12" s="13">
        <f t="shared" si="6"/>
        <v>-3.986850433181488</v>
      </c>
    </row>
    <row r="13" spans="1:10" ht="15.75">
      <c r="A13" s="6">
        <v>2020</v>
      </c>
      <c r="B13" s="7">
        <v>48226</v>
      </c>
      <c r="C13" s="7">
        <f t="shared" si="1"/>
        <v>313</v>
      </c>
      <c r="D13" s="12">
        <f t="shared" si="2"/>
        <v>0.65326738046040944</v>
      </c>
      <c r="E13" s="10">
        <f t="shared" si="0"/>
        <v>1157.4430943197997</v>
      </c>
      <c r="F13" s="7">
        <f t="shared" si="3"/>
        <v>-20.49319645723358</v>
      </c>
      <c r="G13" s="12">
        <f t="shared" si="4"/>
        <v>-1.7397542309962377</v>
      </c>
      <c r="H13" s="7">
        <v>669826.20799999998</v>
      </c>
      <c r="I13" s="7">
        <f t="shared" si="5"/>
        <v>-7435.3299999999581</v>
      </c>
      <c r="J13" s="13">
        <f t="shared" si="6"/>
        <v>-1.0978520974270878</v>
      </c>
    </row>
    <row r="14" spans="1:10" ht="15.75">
      <c r="A14" s="6">
        <v>2021</v>
      </c>
      <c r="B14" s="7">
        <v>48678</v>
      </c>
      <c r="C14" s="7">
        <f t="shared" si="1"/>
        <v>452</v>
      </c>
      <c r="D14" s="12">
        <f t="shared" si="2"/>
        <v>0.93725376353004375</v>
      </c>
      <c r="E14" s="10">
        <f t="shared" si="0"/>
        <v>1170.4894202719915</v>
      </c>
      <c r="F14" s="7">
        <f t="shared" si="3"/>
        <v>13.046325952191864</v>
      </c>
      <c r="G14" s="12">
        <f t="shared" si="4"/>
        <v>1.1271678077494407</v>
      </c>
      <c r="H14" s="7">
        <v>683725.00800000003</v>
      </c>
      <c r="I14" s="7">
        <f t="shared" si="5"/>
        <v>13898.800000000047</v>
      </c>
      <c r="J14" s="13">
        <f t="shared" si="6"/>
        <v>2.0749859939789062</v>
      </c>
    </row>
    <row r="15" spans="1:10" ht="15.75">
      <c r="A15" s="6">
        <v>2022</v>
      </c>
      <c r="B15" s="7">
        <v>48954</v>
      </c>
      <c r="C15" s="7">
        <f t="shared" si="1"/>
        <v>276</v>
      </c>
      <c r="D15" s="12">
        <f t="shared" si="2"/>
        <v>0.5669912486133466</v>
      </c>
      <c r="E15" s="10">
        <f t="shared" si="0"/>
        <v>1201.7553025969958</v>
      </c>
      <c r="F15" s="7">
        <f t="shared" si="3"/>
        <v>31.265882325004213</v>
      </c>
      <c r="G15" s="12">
        <f t="shared" si="4"/>
        <v>2.6711802587449984</v>
      </c>
      <c r="H15" s="7">
        <v>705968.74899999995</v>
      </c>
      <c r="I15" s="7">
        <f t="shared" si="5"/>
        <v>22243.740999999922</v>
      </c>
      <c r="J15" s="13">
        <f t="shared" si="6"/>
        <v>3.2533168656601053</v>
      </c>
    </row>
    <row r="16" spans="1:10" ht="16.5" thickBot="1">
      <c r="A16" s="14">
        <v>2023</v>
      </c>
      <c r="B16" s="15">
        <v>49145</v>
      </c>
      <c r="C16" s="15">
        <f t="shared" si="1"/>
        <v>191</v>
      </c>
      <c r="D16" s="16">
        <f t="shared" si="2"/>
        <v>0.39016219307921318</v>
      </c>
      <c r="E16" s="17">
        <f t="shared" si="0"/>
        <v>1065.9155746600195</v>
      </c>
      <c r="F16" s="15">
        <f t="shared" si="3"/>
        <v>-135.83972793697626</v>
      </c>
      <c r="G16" s="16">
        <f t="shared" si="4"/>
        <v>-11.303443192089635</v>
      </c>
      <c r="H16" s="15">
        <v>628613.05099999998</v>
      </c>
      <c r="I16" s="15">
        <f t="shared" si="5"/>
        <v>-77355.697999999975</v>
      </c>
      <c r="J16" s="18">
        <f t="shared" si="6"/>
        <v>-10.957382760862123</v>
      </c>
    </row>
    <row r="17" spans="1:10" ht="15.75">
      <c r="A17" s="19">
        <v>2024</v>
      </c>
      <c r="B17" s="7">
        <v>49341</v>
      </c>
      <c r="C17" s="7">
        <f t="shared" si="1"/>
        <v>196</v>
      </c>
      <c r="D17" s="12">
        <f t="shared" si="2"/>
        <v>0.39881981890323992</v>
      </c>
      <c r="E17" s="10">
        <f t="shared" si="0"/>
        <v>1185.4410313810524</v>
      </c>
      <c r="F17" s="7">
        <f t="shared" si="3"/>
        <v>119.52545672103292</v>
      </c>
      <c r="G17" s="12">
        <f t="shared" si="4"/>
        <v>11.213407474523152</v>
      </c>
      <c r="H17" s="7">
        <v>701890.15115247015</v>
      </c>
      <c r="I17" s="7">
        <f t="shared" si="5"/>
        <v>73277.100152470171</v>
      </c>
      <c r="J17" s="13">
        <f t="shared" si="6"/>
        <v>11.656948584809168</v>
      </c>
    </row>
    <row r="18" spans="1:10" ht="15.75">
      <c r="A18" s="19">
        <v>2025</v>
      </c>
      <c r="B18" s="7">
        <v>49552</v>
      </c>
      <c r="C18" s="7">
        <f t="shared" si="1"/>
        <v>211</v>
      </c>
      <c r="D18" s="12">
        <f t="shared" si="2"/>
        <v>0.42763624571857672</v>
      </c>
      <c r="E18" s="10">
        <f t="shared" si="0"/>
        <v>1187.2277869706425</v>
      </c>
      <c r="F18" s="7">
        <f t="shared" si="3"/>
        <v>1.7867555895900296</v>
      </c>
      <c r="G18" s="12">
        <f t="shared" si="4"/>
        <v>0.15072496583894424</v>
      </c>
      <c r="H18" s="7">
        <v>705954.13559963135</v>
      </c>
      <c r="I18" s="7">
        <f t="shared" si="5"/>
        <v>4063.9844471612014</v>
      </c>
      <c r="J18" s="13">
        <f t="shared" si="6"/>
        <v>0.57900576614280386</v>
      </c>
    </row>
    <row r="19" spans="1:10" ht="15.75">
      <c r="A19" s="19">
        <v>2026</v>
      </c>
      <c r="B19" s="7">
        <v>49773</v>
      </c>
      <c r="C19" s="7">
        <f t="shared" si="1"/>
        <v>221</v>
      </c>
      <c r="D19" s="12">
        <f t="shared" si="2"/>
        <v>0.44599612528253285</v>
      </c>
      <c r="E19" s="10">
        <f t="shared" si="0"/>
        <v>1193.0117481167131</v>
      </c>
      <c r="F19" s="7">
        <f t="shared" si="3"/>
        <v>5.7839611460706237</v>
      </c>
      <c r="G19" s="12">
        <f t="shared" si="4"/>
        <v>0.48718209003759672</v>
      </c>
      <c r="H19" s="7">
        <v>712557.28486815793</v>
      </c>
      <c r="I19" s="7">
        <f t="shared" si="5"/>
        <v>6603.1492685265839</v>
      </c>
      <c r="J19" s="13">
        <f t="shared" si="6"/>
        <v>0.93535102856474595</v>
      </c>
    </row>
    <row r="20" spans="1:10" ht="15.75">
      <c r="A20" s="19">
        <v>2027</v>
      </c>
      <c r="B20" s="7">
        <v>49993</v>
      </c>
      <c r="C20" s="7">
        <f t="shared" si="1"/>
        <v>220</v>
      </c>
      <c r="D20" s="12">
        <f t="shared" si="2"/>
        <v>0.44200671046550344</v>
      </c>
      <c r="E20" s="10">
        <f t="shared" si="0"/>
        <v>1195.1631315557352</v>
      </c>
      <c r="F20" s="7">
        <f t="shared" si="3"/>
        <v>2.1513834390220836</v>
      </c>
      <c r="G20" s="12">
        <f t="shared" si="4"/>
        <v>0.1803321251796719</v>
      </c>
      <c r="H20" s="7">
        <v>716997.48523039045</v>
      </c>
      <c r="I20" s="7">
        <f t="shared" si="5"/>
        <v>4440.2003622325137</v>
      </c>
      <c r="J20" s="13">
        <f t="shared" si="6"/>
        <v>0.62313591573961435</v>
      </c>
    </row>
    <row r="21" spans="1:10" ht="15.75">
      <c r="A21" s="19">
        <v>2028</v>
      </c>
      <c r="B21" s="7">
        <v>50194</v>
      </c>
      <c r="C21" s="7">
        <f t="shared" si="1"/>
        <v>201</v>
      </c>
      <c r="D21" s="12">
        <f t="shared" si="2"/>
        <v>0.40205628788030356</v>
      </c>
      <c r="E21" s="10">
        <f t="shared" si="0"/>
        <v>1199.6027190690438</v>
      </c>
      <c r="F21" s="7">
        <f t="shared" si="3"/>
        <v>4.439587513308652</v>
      </c>
      <c r="G21" s="12">
        <f t="shared" si="4"/>
        <v>0.37146289038632041</v>
      </c>
      <c r="H21" s="7">
        <v>722554.30657141912</v>
      </c>
      <c r="I21" s="7">
        <f t="shared" si="5"/>
        <v>5556.8213410286698</v>
      </c>
      <c r="J21" s="13">
        <f t="shared" si="6"/>
        <v>0.77501266817456838</v>
      </c>
    </row>
    <row r="22" spans="1:10" ht="15.75">
      <c r="A22" s="19">
        <v>2029</v>
      </c>
      <c r="B22" s="7">
        <v>50379</v>
      </c>
      <c r="C22" s="7">
        <f t="shared" si="1"/>
        <v>185</v>
      </c>
      <c r="D22" s="12">
        <f t="shared" si="2"/>
        <v>0.36856994859943981</v>
      </c>
      <c r="E22" s="10">
        <f t="shared" si="0"/>
        <v>1195.9020846035251</v>
      </c>
      <c r="F22" s="7">
        <f t="shared" si="3"/>
        <v>-3.7006344655187604</v>
      </c>
      <c r="G22" s="12">
        <f t="shared" si="4"/>
        <v>-0.30848833590428892</v>
      </c>
      <c r="H22" s="7">
        <v>722980.21344289195</v>
      </c>
      <c r="I22" s="7">
        <f t="shared" si="5"/>
        <v>425.90687147283461</v>
      </c>
      <c r="J22" s="13">
        <f t="shared" si="6"/>
        <v>5.8944617394063314E-2</v>
      </c>
    </row>
    <row r="23" spans="1:10" ht="15.75">
      <c r="A23" s="19">
        <v>2030</v>
      </c>
      <c r="B23" s="7">
        <v>50575</v>
      </c>
      <c r="C23" s="7">
        <f t="shared" si="1"/>
        <v>196</v>
      </c>
      <c r="D23" s="12">
        <f t="shared" si="2"/>
        <v>0.38905099346950855</v>
      </c>
      <c r="E23" s="10">
        <f t="shared" si="0"/>
        <v>1196.4022363957979</v>
      </c>
      <c r="F23" s="7">
        <f t="shared" si="3"/>
        <v>0.50015179227284534</v>
      </c>
      <c r="G23" s="12">
        <f t="shared" si="4"/>
        <v>4.1822135667457516E-2</v>
      </c>
      <c r="H23" s="7">
        <v>726096.51726860972</v>
      </c>
      <c r="I23" s="7">
        <f t="shared" si="5"/>
        <v>3116.3038257177686</v>
      </c>
      <c r="J23" s="13">
        <f t="shared" si="6"/>
        <v>0.43103583857124761</v>
      </c>
    </row>
    <row r="24" spans="1:10" ht="15.75">
      <c r="A24" s="19">
        <v>2031</v>
      </c>
      <c r="B24" s="7">
        <v>50786</v>
      </c>
      <c r="C24" s="7">
        <f t="shared" si="1"/>
        <v>211</v>
      </c>
      <c r="D24" s="12">
        <f t="shared" si="2"/>
        <v>0.41720217498764089</v>
      </c>
      <c r="E24" s="10">
        <f t="shared" si="0"/>
        <v>1197.4092602487276</v>
      </c>
      <c r="F24" s="7">
        <f t="shared" si="3"/>
        <v>1.0070238529297058</v>
      </c>
      <c r="G24" s="12">
        <f t="shared" si="4"/>
        <v>8.4171010576117311E-2</v>
      </c>
      <c r="H24" s="7">
        <v>729739.52029190259</v>
      </c>
      <c r="I24" s="7">
        <f t="shared" si="5"/>
        <v>3643.0030232928693</v>
      </c>
      <c r="J24" s="13">
        <f t="shared" si="6"/>
        <v>0.50172434885060735</v>
      </c>
    </row>
    <row r="25" spans="1:10" ht="15.75">
      <c r="A25" s="19">
        <v>2032</v>
      </c>
      <c r="B25" s="7">
        <v>50988</v>
      </c>
      <c r="C25" s="7">
        <f t="shared" si="1"/>
        <v>202</v>
      </c>
      <c r="D25" s="12">
        <f t="shared" si="2"/>
        <v>0.39774741070373043</v>
      </c>
      <c r="E25" s="10">
        <f t="shared" si="0"/>
        <v>1202.2928640369003</v>
      </c>
      <c r="F25" s="7">
        <f t="shared" si="3"/>
        <v>4.8836037881726497</v>
      </c>
      <c r="G25" s="12">
        <f t="shared" si="4"/>
        <v>0.40784750463331854</v>
      </c>
      <c r="H25" s="7">
        <v>735630.10261816159</v>
      </c>
      <c r="I25" s="7">
        <f t="shared" si="5"/>
        <v>5890.5823262589984</v>
      </c>
      <c r="J25" s="13">
        <f t="shared" si="6"/>
        <v>0.80721711822633324</v>
      </c>
    </row>
    <row r="26" spans="1:10" ht="15.75">
      <c r="A26" s="19">
        <v>2033</v>
      </c>
      <c r="B26" s="7">
        <v>51189</v>
      </c>
      <c r="C26" s="7">
        <f t="shared" si="1"/>
        <v>201</v>
      </c>
      <c r="D26" s="12">
        <f t="shared" si="2"/>
        <v>0.39421040244762562</v>
      </c>
      <c r="E26" s="10">
        <f t="shared" si="0"/>
        <v>1199.716406472892</v>
      </c>
      <c r="F26" s="7">
        <f t="shared" si="3"/>
        <v>-2.5764575640082512</v>
      </c>
      <c r="G26" s="12">
        <f t="shared" si="4"/>
        <v>-0.21429533860471972</v>
      </c>
      <c r="H26" s="7">
        <v>736947.39757129038</v>
      </c>
      <c r="I26" s="7">
        <f t="shared" si="5"/>
        <v>1317.2949531287886</v>
      </c>
      <c r="J26" s="13">
        <f t="shared" si="6"/>
        <v>0.17907028932617752</v>
      </c>
    </row>
    <row r="27" spans="1:10" ht="15.75">
      <c r="A27" s="19">
        <v>2034</v>
      </c>
      <c r="B27" s="7">
        <v>51389</v>
      </c>
      <c r="C27" s="7">
        <f t="shared" si="1"/>
        <v>200</v>
      </c>
      <c r="D27" s="12">
        <f t="shared" si="2"/>
        <v>0.39070894137411827</v>
      </c>
      <c r="E27" s="10">
        <f t="shared" si="0"/>
        <v>1201.3213546429531</v>
      </c>
      <c r="F27" s="7">
        <f t="shared" si="3"/>
        <v>1.6049481700611068</v>
      </c>
      <c r="G27" s="12">
        <f t="shared" si="4"/>
        <v>0.13377729615113854</v>
      </c>
      <c r="H27" s="7">
        <v>740816.43712496059</v>
      </c>
      <c r="I27" s="7">
        <f t="shared" si="5"/>
        <v>3869.0395536702126</v>
      </c>
      <c r="J27" s="13">
        <f t="shared" si="6"/>
        <v>0.52500891738285205</v>
      </c>
    </row>
    <row r="28" spans="1:10" ht="15.75">
      <c r="A28" s="19">
        <v>2035</v>
      </c>
      <c r="B28" s="7">
        <v>51574</v>
      </c>
      <c r="C28" s="7">
        <f t="shared" si="1"/>
        <v>185</v>
      </c>
      <c r="D28" s="12">
        <f t="shared" si="2"/>
        <v>0.35999922162330833</v>
      </c>
      <c r="E28" s="10">
        <f t="shared" si="0"/>
        <v>1204.8492287256543</v>
      </c>
      <c r="F28" s="7">
        <f t="shared" si="3"/>
        <v>3.5278740827011461</v>
      </c>
      <c r="G28" s="12">
        <f t="shared" si="4"/>
        <v>0.29366614262422708</v>
      </c>
      <c r="H28" s="7">
        <v>745666.72946756275</v>
      </c>
      <c r="I28" s="7">
        <f t="shared" si="5"/>
        <v>4850.2923426021589</v>
      </c>
      <c r="J28" s="13">
        <f t="shared" si="6"/>
        <v>0.6547225600751716</v>
      </c>
    </row>
    <row r="29" spans="1:10" ht="15.75">
      <c r="A29" s="19">
        <v>2036</v>
      </c>
      <c r="B29" s="7">
        <v>51748</v>
      </c>
      <c r="C29" s="7">
        <f t="shared" si="1"/>
        <v>174</v>
      </c>
      <c r="D29" s="12">
        <f t="shared" si="2"/>
        <v>0.33737929964710034</v>
      </c>
      <c r="E29" s="10">
        <f t="shared" si="0"/>
        <v>1212.6811711411849</v>
      </c>
      <c r="F29" s="7">
        <f t="shared" si="3"/>
        <v>7.8319424155306478</v>
      </c>
      <c r="G29" s="12">
        <f t="shared" si="4"/>
        <v>0.65003506071994455</v>
      </c>
      <c r="H29" s="7">
        <v>753045.90293056844</v>
      </c>
      <c r="I29" s="7">
        <f t="shared" si="5"/>
        <v>7379.173463005689</v>
      </c>
      <c r="J29" s="13">
        <f t="shared" si="6"/>
        <v>0.98960744410236945</v>
      </c>
    </row>
    <row r="30" spans="1:10" ht="15.75">
      <c r="A30" s="19">
        <v>2037</v>
      </c>
      <c r="B30" s="7">
        <v>51920</v>
      </c>
      <c r="C30" s="7">
        <f t="shared" si="1"/>
        <v>172</v>
      </c>
      <c r="D30" s="12">
        <f t="shared" si="2"/>
        <v>0.33237999536213092</v>
      </c>
      <c r="E30" s="10">
        <f t="shared" si="0"/>
        <v>1213.6213299899398</v>
      </c>
      <c r="F30" s="7">
        <f t="shared" si="3"/>
        <v>0.94015884875489064</v>
      </c>
      <c r="G30" s="12">
        <f t="shared" si="4"/>
        <v>7.7527290035361851E-2</v>
      </c>
      <c r="H30" s="7">
        <v>756134.63343693223</v>
      </c>
      <c r="I30" s="7">
        <f t="shared" si="5"/>
        <v>3088.7305063637905</v>
      </c>
      <c r="J30" s="13">
        <f t="shared" si="6"/>
        <v>0.41016497060055723</v>
      </c>
    </row>
    <row r="31" spans="1:10" ht="15.75">
      <c r="A31" s="19">
        <v>2038</v>
      </c>
      <c r="B31" s="7">
        <v>52092</v>
      </c>
      <c r="C31" s="7">
        <f t="shared" si="1"/>
        <v>172</v>
      </c>
      <c r="D31" s="12">
        <f t="shared" si="2"/>
        <v>0.33127889060091675</v>
      </c>
      <c r="E31" s="10">
        <f t="shared" si="0"/>
        <v>1218.090241745216</v>
      </c>
      <c r="F31" s="7">
        <f t="shared" si="3"/>
        <v>4.4689117552761672</v>
      </c>
      <c r="G31" s="12">
        <f t="shared" si="4"/>
        <v>0.36822949999677501</v>
      </c>
      <c r="H31" s="7">
        <v>761433.08247590146</v>
      </c>
      <c r="I31" s="7">
        <f t="shared" si="5"/>
        <v>5298.4490389692364</v>
      </c>
      <c r="J31" s="13">
        <f t="shared" si="6"/>
        <v>0.70072825720013387</v>
      </c>
    </row>
    <row r="32" spans="1:10" ht="15.75">
      <c r="A32" s="19">
        <v>2039</v>
      </c>
      <c r="B32" s="7">
        <v>52255</v>
      </c>
      <c r="C32" s="7">
        <f t="shared" si="1"/>
        <v>163</v>
      </c>
      <c r="D32" s="12">
        <f t="shared" si="2"/>
        <v>0.31290793212008783</v>
      </c>
      <c r="E32" s="10">
        <f t="shared" si="0"/>
        <v>1223.34366446323</v>
      </c>
      <c r="F32" s="7">
        <f t="shared" si="3"/>
        <v>5.2534227180140078</v>
      </c>
      <c r="G32" s="12">
        <f t="shared" si="4"/>
        <v>0.43128354024799531</v>
      </c>
      <c r="H32" s="7">
        <v>767109.87823831302</v>
      </c>
      <c r="I32" s="7">
        <f t="shared" si="5"/>
        <v>5676.7957624115516</v>
      </c>
      <c r="J32" s="13">
        <f t="shared" si="6"/>
        <v>0.74554099277543973</v>
      </c>
    </row>
    <row r="33" spans="1:10" ht="15.75">
      <c r="A33" s="2" t="s">
        <v>24</v>
      </c>
      <c r="B33" s="2"/>
      <c r="C33" s="2"/>
      <c r="D33" s="2"/>
      <c r="E33" s="2"/>
      <c r="F33" s="2"/>
      <c r="G33" s="2"/>
      <c r="H33" s="2"/>
      <c r="I33" s="2"/>
      <c r="J33" s="2"/>
    </row>
  </sheetData>
  <mergeCells count="6">
    <mergeCell ref="A1:J1"/>
    <mergeCell ref="A2:J2"/>
    <mergeCell ref="A3:J3"/>
    <mergeCell ref="B5:D5"/>
    <mergeCell ref="E5:G5"/>
    <mergeCell ref="H5:J5"/>
  </mergeCells>
  <pageMargins left="0.75" right="0.75" top="0.6" bottom="1" header="0.5" footer="0.5"/>
  <pageSetup scale="87" orientation="portrait" r:id="rId1"/>
  <headerFooter alignWithMargins="0">
    <oddFooter>&amp;L&amp;D&amp;R&amp;F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8A303-11C8-4BCA-993C-8455EA39A85A}">
  <sheetPr>
    <pageSetUpPr fitToPage="1"/>
  </sheetPr>
  <dimension ref="A1:J32"/>
  <sheetViews>
    <sheetView showGridLines="0" zoomScaleNormal="100" workbookViewId="0">
      <selection activeCell="H7" sqref="H7"/>
    </sheetView>
  </sheetViews>
  <sheetFormatPr defaultColWidth="10.28515625" defaultRowHeight="15.75"/>
  <cols>
    <col min="1" max="1" width="7.28515625" style="20" bestFit="1" customWidth="1"/>
    <col min="2" max="2" width="8.7109375" style="20" bestFit="1" customWidth="1"/>
    <col min="3" max="3" width="10.42578125" style="20" bestFit="1" customWidth="1"/>
    <col min="4" max="4" width="8" style="20" bestFit="1" customWidth="1"/>
    <col min="5" max="5" width="10.85546875" style="20" bestFit="1" customWidth="1"/>
    <col min="6" max="7" width="10.42578125" style="20" bestFit="1" customWidth="1"/>
    <col min="8" max="8" width="10.85546875" style="20" bestFit="1" customWidth="1"/>
    <col min="9" max="10" width="10.42578125" style="20" bestFit="1" customWidth="1"/>
    <col min="11" max="16384" width="10.28515625" style="20"/>
  </cols>
  <sheetData>
    <row r="1" spans="1:10" ht="18.75">
      <c r="A1" s="79" t="s">
        <v>25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8.75">
      <c r="A2" s="79" t="s">
        <v>1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18.75">
      <c r="A3" s="79" t="s">
        <v>2</v>
      </c>
      <c r="B3" s="97"/>
      <c r="C3" s="97"/>
      <c r="D3" s="97"/>
      <c r="E3" s="97"/>
      <c r="F3" s="97"/>
      <c r="G3" s="97"/>
      <c r="H3" s="97"/>
      <c r="I3" s="97"/>
      <c r="J3" s="97"/>
    </row>
    <row r="4" spans="1:10">
      <c r="A4" s="21"/>
    </row>
    <row r="5" spans="1:10" ht="16.5" thickBot="1">
      <c r="B5" s="94" t="s">
        <v>3</v>
      </c>
      <c r="C5" s="94"/>
      <c r="D5" s="95"/>
      <c r="E5" s="96" t="s">
        <v>4</v>
      </c>
      <c r="F5" s="94"/>
      <c r="G5" s="95"/>
      <c r="H5" s="94" t="s">
        <v>5</v>
      </c>
      <c r="I5" s="94"/>
      <c r="J5" s="94"/>
    </row>
    <row r="6" spans="1:10" ht="48" thickBot="1">
      <c r="B6" s="22" t="s">
        <v>6</v>
      </c>
      <c r="C6" s="22" t="s">
        <v>7</v>
      </c>
      <c r="D6" s="24" t="s">
        <v>8</v>
      </c>
      <c r="E6" s="23" t="s">
        <v>9</v>
      </c>
      <c r="F6" s="22" t="s">
        <v>10</v>
      </c>
      <c r="G6" s="24" t="s">
        <v>8</v>
      </c>
      <c r="H6" s="22" t="s">
        <v>11</v>
      </c>
      <c r="I6" s="22" t="s">
        <v>12</v>
      </c>
      <c r="J6" s="22" t="s">
        <v>8</v>
      </c>
    </row>
    <row r="7" spans="1:10" ht="16.5" thickTop="1">
      <c r="A7" s="25">
        <v>2014</v>
      </c>
      <c r="B7" s="26">
        <v>16235</v>
      </c>
      <c r="C7" s="26"/>
      <c r="D7" s="43"/>
      <c r="E7" s="44">
        <f t="shared" ref="E7:E28" si="0">+(H7*1000)/12/B7</f>
        <v>1017.8177189200287</v>
      </c>
      <c r="F7" s="26"/>
      <c r="G7" s="43"/>
      <c r="H7" s="26">
        <v>198291.24799999999</v>
      </c>
      <c r="I7" s="26"/>
      <c r="J7" s="45"/>
    </row>
    <row r="8" spans="1:10">
      <c r="A8" s="25">
        <v>2015</v>
      </c>
      <c r="B8" s="26">
        <v>16212</v>
      </c>
      <c r="C8" s="26">
        <f t="shared" ref="C8:C32" si="1">+B8-B7</f>
        <v>-23</v>
      </c>
      <c r="D8" s="43">
        <f t="shared" ref="D8:D32" si="2">(+B8/B7-1)*100</f>
        <v>-0.14166923313828628</v>
      </c>
      <c r="E8" s="44">
        <f t="shared" si="0"/>
        <v>968.08849925980758</v>
      </c>
      <c r="F8" s="26">
        <f t="shared" ref="F8:F32" si="3">+E8-E7</f>
        <v>-49.729219660221133</v>
      </c>
      <c r="G8" s="43">
        <f t="shared" ref="G8:G32" si="4">(+E8/E7-1)*100</f>
        <v>-4.8858669618158217</v>
      </c>
      <c r="H8" s="26">
        <v>188335.80900000001</v>
      </c>
      <c r="I8" s="26">
        <f t="shared" ref="I8:I32" si="5">+H8-H7</f>
        <v>-9955.4389999999839</v>
      </c>
      <c r="J8" s="45">
        <f t="shared" ref="J8:J32" si="6">(+H8/H7-1)*100</f>
        <v>-5.0206144246971451</v>
      </c>
    </row>
    <row r="9" spans="1:10">
      <c r="A9" s="25">
        <v>2016</v>
      </c>
      <c r="B9" s="26">
        <v>16231</v>
      </c>
      <c r="C9" s="26">
        <f t="shared" si="1"/>
        <v>19</v>
      </c>
      <c r="D9" s="43">
        <f t="shared" si="2"/>
        <v>0.11719713792253117</v>
      </c>
      <c r="E9" s="44">
        <f t="shared" si="0"/>
        <v>980.4209331936828</v>
      </c>
      <c r="F9" s="26">
        <f t="shared" si="3"/>
        <v>12.332433933875222</v>
      </c>
      <c r="G9" s="43">
        <f t="shared" si="4"/>
        <v>1.2738953043347268</v>
      </c>
      <c r="H9" s="26">
        <v>190958.546</v>
      </c>
      <c r="I9" s="26">
        <f t="shared" si="5"/>
        <v>2622.7369999999937</v>
      </c>
      <c r="J9" s="45">
        <f t="shared" si="6"/>
        <v>1.3925854110940605</v>
      </c>
    </row>
    <row r="10" spans="1:10">
      <c r="A10" s="25">
        <v>2017</v>
      </c>
      <c r="B10" s="26">
        <v>16237</v>
      </c>
      <c r="C10" s="26">
        <f t="shared" si="1"/>
        <v>6</v>
      </c>
      <c r="D10" s="43">
        <f t="shared" si="2"/>
        <v>3.6966299057361596E-2</v>
      </c>
      <c r="E10" s="44">
        <f t="shared" si="0"/>
        <v>928.89930919094252</v>
      </c>
      <c r="F10" s="26">
        <f t="shared" si="3"/>
        <v>-51.521624002740282</v>
      </c>
      <c r="G10" s="43">
        <f t="shared" si="4"/>
        <v>-5.255051402759281</v>
      </c>
      <c r="H10" s="26">
        <v>180990.45699999999</v>
      </c>
      <c r="I10" s="26">
        <f t="shared" si="5"/>
        <v>-9968.0890000000072</v>
      </c>
      <c r="J10" s="45">
        <f t="shared" si="6"/>
        <v>-5.2200277017190988</v>
      </c>
    </row>
    <row r="11" spans="1:10">
      <c r="A11" s="25">
        <v>2018</v>
      </c>
      <c r="B11" s="26">
        <v>16206</v>
      </c>
      <c r="C11" s="26">
        <f t="shared" si="1"/>
        <v>-31</v>
      </c>
      <c r="D11" s="43">
        <f t="shared" si="2"/>
        <v>-0.19092196834390451</v>
      </c>
      <c r="E11" s="44">
        <f t="shared" si="0"/>
        <v>984.01485046690527</v>
      </c>
      <c r="F11" s="26">
        <f t="shared" si="3"/>
        <v>55.115541275962755</v>
      </c>
      <c r="G11" s="43">
        <f t="shared" si="4"/>
        <v>5.9334247243619576</v>
      </c>
      <c r="H11" s="26">
        <v>191363.33600000001</v>
      </c>
      <c r="I11" s="26">
        <f t="shared" si="5"/>
        <v>10372.879000000015</v>
      </c>
      <c r="J11" s="45">
        <f t="shared" si="6"/>
        <v>5.7311745447440998</v>
      </c>
    </row>
    <row r="12" spans="1:10">
      <c r="A12" s="25">
        <v>2019</v>
      </c>
      <c r="B12" s="26">
        <v>16177</v>
      </c>
      <c r="C12" s="26">
        <f t="shared" si="1"/>
        <v>-29</v>
      </c>
      <c r="D12" s="43">
        <f t="shared" si="2"/>
        <v>-0.17894606935703328</v>
      </c>
      <c r="E12" s="44">
        <f t="shared" si="0"/>
        <v>962.52245471966376</v>
      </c>
      <c r="F12" s="26">
        <f t="shared" si="3"/>
        <v>-21.492395747241517</v>
      </c>
      <c r="G12" s="43">
        <f t="shared" si="4"/>
        <v>-2.1841535965685499</v>
      </c>
      <c r="H12" s="26">
        <v>186848.709</v>
      </c>
      <c r="I12" s="26">
        <f t="shared" si="5"/>
        <v>-4514.6270000000077</v>
      </c>
      <c r="J12" s="45">
        <f t="shared" si="6"/>
        <v>-2.3591912089158007</v>
      </c>
    </row>
    <row r="13" spans="1:10">
      <c r="A13" s="25">
        <v>2020</v>
      </c>
      <c r="B13" s="26">
        <v>16310</v>
      </c>
      <c r="C13" s="26">
        <f t="shared" si="1"/>
        <v>133</v>
      </c>
      <c r="D13" s="43">
        <f t="shared" si="2"/>
        <v>0.82215491129380425</v>
      </c>
      <c r="E13" s="44">
        <f t="shared" si="0"/>
        <v>961.11746372368691</v>
      </c>
      <c r="F13" s="26">
        <f t="shared" si="3"/>
        <v>-1.4049909959768456</v>
      </c>
      <c r="G13" s="43">
        <f t="shared" si="4"/>
        <v>-0.14596968507981645</v>
      </c>
      <c r="H13" s="26">
        <v>188109.91</v>
      </c>
      <c r="I13" s="26">
        <f t="shared" si="5"/>
        <v>1261.2010000000009</v>
      </c>
      <c r="J13" s="45">
        <f t="shared" si="6"/>
        <v>0.67498512927910426</v>
      </c>
    </row>
    <row r="14" spans="1:10">
      <c r="A14" s="25">
        <v>2021</v>
      </c>
      <c r="B14" s="26">
        <v>16457</v>
      </c>
      <c r="C14" s="26">
        <f t="shared" si="1"/>
        <v>147</v>
      </c>
      <c r="D14" s="43">
        <f t="shared" si="2"/>
        <v>0.9012875536480669</v>
      </c>
      <c r="E14" s="44">
        <f t="shared" si="0"/>
        <v>959.47156225314461</v>
      </c>
      <c r="F14" s="26">
        <f t="shared" si="3"/>
        <v>-1.6459014705422987</v>
      </c>
      <c r="G14" s="43">
        <f t="shared" si="4"/>
        <v>-0.17124873209207747</v>
      </c>
      <c r="H14" s="26">
        <v>189480.28200000001</v>
      </c>
      <c r="I14" s="26">
        <f t="shared" si="5"/>
        <v>1370.372000000003</v>
      </c>
      <c r="J14" s="45">
        <f t="shared" si="6"/>
        <v>0.72849537804786646</v>
      </c>
    </row>
    <row r="15" spans="1:10">
      <c r="A15" s="25">
        <v>2022</v>
      </c>
      <c r="B15" s="26">
        <v>16505</v>
      </c>
      <c r="C15" s="26">
        <f t="shared" si="1"/>
        <v>48</v>
      </c>
      <c r="D15" s="43">
        <f t="shared" si="2"/>
        <v>0.29166919851735251</v>
      </c>
      <c r="E15" s="44">
        <f t="shared" si="0"/>
        <v>968.2357063516107</v>
      </c>
      <c r="F15" s="26">
        <f t="shared" si="3"/>
        <v>8.7641440984660903</v>
      </c>
      <c r="G15" s="43">
        <f t="shared" si="4"/>
        <v>0.91343448240248648</v>
      </c>
      <c r="H15" s="26">
        <v>191768.764</v>
      </c>
      <c r="I15" s="26">
        <f t="shared" si="5"/>
        <v>2288.4819999999891</v>
      </c>
      <c r="J15" s="45">
        <f t="shared" si="6"/>
        <v>1.2077678879536258</v>
      </c>
    </row>
    <row r="16" spans="1:10" ht="16.5" thickBot="1">
      <c r="A16" s="33">
        <v>2023</v>
      </c>
      <c r="B16" s="34">
        <v>16638</v>
      </c>
      <c r="C16" s="34">
        <f t="shared" si="1"/>
        <v>133</v>
      </c>
      <c r="D16" s="46">
        <f t="shared" si="2"/>
        <v>0.80581641926689151</v>
      </c>
      <c r="E16" s="47">
        <f t="shared" si="0"/>
        <v>891.34741254958533</v>
      </c>
      <c r="F16" s="34">
        <f t="shared" si="3"/>
        <v>-76.888293802025373</v>
      </c>
      <c r="G16" s="46">
        <f t="shared" si="4"/>
        <v>-7.9410719205705194</v>
      </c>
      <c r="H16" s="34">
        <v>177962.859</v>
      </c>
      <c r="I16" s="34">
        <f t="shared" si="5"/>
        <v>-13805.904999999999</v>
      </c>
      <c r="J16" s="48">
        <f t="shared" si="6"/>
        <v>-7.1992459627053806</v>
      </c>
    </row>
    <row r="17" spans="1:10">
      <c r="A17" s="39">
        <v>2024</v>
      </c>
      <c r="B17" s="26">
        <v>16768</v>
      </c>
      <c r="C17" s="26">
        <f t="shared" si="1"/>
        <v>130</v>
      </c>
      <c r="D17" s="43">
        <f t="shared" si="2"/>
        <v>0.7813439115278209</v>
      </c>
      <c r="E17" s="44">
        <f t="shared" si="0"/>
        <v>947.29223684625038</v>
      </c>
      <c r="F17" s="26">
        <f t="shared" si="3"/>
        <v>55.944824296665047</v>
      </c>
      <c r="G17" s="43">
        <f t="shared" si="4"/>
        <v>6.2764331291030651</v>
      </c>
      <c r="H17" s="26">
        <v>190610.35472925511</v>
      </c>
      <c r="I17" s="26">
        <f t="shared" si="5"/>
        <v>12647.495729255112</v>
      </c>
      <c r="J17" s="45">
        <f t="shared" si="6"/>
        <v>7.1068175687462487</v>
      </c>
    </row>
    <row r="18" spans="1:10">
      <c r="A18" s="39">
        <v>2025</v>
      </c>
      <c r="B18" s="26">
        <v>16869</v>
      </c>
      <c r="C18" s="26">
        <f t="shared" si="1"/>
        <v>101</v>
      </c>
      <c r="D18" s="43">
        <f t="shared" si="2"/>
        <v>0.60233778625953249</v>
      </c>
      <c r="E18" s="44">
        <f t="shared" si="0"/>
        <v>955.70685091239397</v>
      </c>
      <c r="F18" s="26">
        <f t="shared" si="3"/>
        <v>8.4146140661435993</v>
      </c>
      <c r="G18" s="43">
        <f t="shared" si="4"/>
        <v>0.88828069510604735</v>
      </c>
      <c r="H18" s="26">
        <v>193461.82641649409</v>
      </c>
      <c r="I18" s="26">
        <f t="shared" si="5"/>
        <v>2851.4716872389836</v>
      </c>
      <c r="J18" s="45">
        <f t="shared" si="6"/>
        <v>1.4959689316402791</v>
      </c>
    </row>
    <row r="19" spans="1:10">
      <c r="A19" s="39">
        <v>2026</v>
      </c>
      <c r="B19" s="26">
        <v>16936</v>
      </c>
      <c r="C19" s="26">
        <f t="shared" si="1"/>
        <v>67</v>
      </c>
      <c r="D19" s="43">
        <f t="shared" si="2"/>
        <v>0.39717825597249679</v>
      </c>
      <c r="E19" s="44">
        <f t="shared" si="0"/>
        <v>966.83694942701197</v>
      </c>
      <c r="F19" s="26">
        <f t="shared" si="3"/>
        <v>11.130098514617998</v>
      </c>
      <c r="G19" s="43">
        <f t="shared" si="4"/>
        <v>1.1645933587262958</v>
      </c>
      <c r="H19" s="26">
        <v>196492.2069059505</v>
      </c>
      <c r="I19" s="26">
        <f t="shared" si="5"/>
        <v>3030.3804894564091</v>
      </c>
      <c r="J19" s="45">
        <f t="shared" si="6"/>
        <v>1.5663971262901644</v>
      </c>
    </row>
    <row r="20" spans="1:10">
      <c r="A20" s="39">
        <v>2027</v>
      </c>
      <c r="B20" s="26">
        <v>16969</v>
      </c>
      <c r="C20" s="26">
        <f t="shared" si="1"/>
        <v>33</v>
      </c>
      <c r="D20" s="43">
        <f t="shared" si="2"/>
        <v>0.19485120453472948</v>
      </c>
      <c r="E20" s="44">
        <f t="shared" si="0"/>
        <v>972.42725003601936</v>
      </c>
      <c r="F20" s="26">
        <f t="shared" si="3"/>
        <v>5.5903006090073859</v>
      </c>
      <c r="G20" s="43">
        <f t="shared" si="4"/>
        <v>0.57820510607506925</v>
      </c>
      <c r="H20" s="26">
        <v>198013.41607033456</v>
      </c>
      <c r="I20" s="26">
        <f t="shared" si="5"/>
        <v>1521.209164384054</v>
      </c>
      <c r="J20" s="45">
        <f t="shared" si="6"/>
        <v>0.77418295022364525</v>
      </c>
    </row>
    <row r="21" spans="1:10">
      <c r="A21" s="39">
        <v>2028</v>
      </c>
      <c r="B21" s="26">
        <v>16986</v>
      </c>
      <c r="C21" s="26">
        <f t="shared" si="1"/>
        <v>17</v>
      </c>
      <c r="D21" s="43">
        <f t="shared" si="2"/>
        <v>0.10018268607461245</v>
      </c>
      <c r="E21" s="44">
        <f t="shared" si="0"/>
        <v>979.74101568956223</v>
      </c>
      <c r="F21" s="26">
        <f t="shared" si="3"/>
        <v>7.3137656535428732</v>
      </c>
      <c r="G21" s="43">
        <f t="shared" si="4"/>
        <v>0.75211442843379217</v>
      </c>
      <c r="H21" s="26">
        <v>199702.57071003484</v>
      </c>
      <c r="I21" s="26">
        <f t="shared" si="5"/>
        <v>1689.1546397002821</v>
      </c>
      <c r="J21" s="45">
        <f t="shared" si="6"/>
        <v>0.85305060294516011</v>
      </c>
    </row>
    <row r="22" spans="1:10">
      <c r="A22" s="39">
        <v>2029</v>
      </c>
      <c r="B22" s="26">
        <v>17002</v>
      </c>
      <c r="C22" s="26">
        <f t="shared" si="1"/>
        <v>16</v>
      </c>
      <c r="D22" s="43">
        <f t="shared" si="2"/>
        <v>9.419521959259658E-2</v>
      </c>
      <c r="E22" s="44">
        <f t="shared" si="0"/>
        <v>979.3810903725755</v>
      </c>
      <c r="F22" s="26">
        <f t="shared" si="3"/>
        <v>-0.35992531698673247</v>
      </c>
      <c r="G22" s="43">
        <f t="shared" si="4"/>
        <v>-3.6736781580326561E-2</v>
      </c>
      <c r="H22" s="26">
        <v>199817.24758217434</v>
      </c>
      <c r="I22" s="26">
        <f t="shared" si="5"/>
        <v>114.67687213950558</v>
      </c>
      <c r="J22" s="45">
        <f t="shared" si="6"/>
        <v>5.7423833720204875E-2</v>
      </c>
    </row>
    <row r="23" spans="1:10">
      <c r="A23" s="39">
        <v>2030</v>
      </c>
      <c r="B23" s="26">
        <v>17014</v>
      </c>
      <c r="C23" s="26">
        <f t="shared" si="1"/>
        <v>12</v>
      </c>
      <c r="D23" s="43">
        <f t="shared" si="2"/>
        <v>7.0579931772729587E-2</v>
      </c>
      <c r="E23" s="44">
        <f t="shared" si="0"/>
        <v>983.01854750776135</v>
      </c>
      <c r="F23" s="26">
        <f t="shared" si="3"/>
        <v>3.6374571351858549</v>
      </c>
      <c r="G23" s="43">
        <f t="shared" si="4"/>
        <v>0.37140365185139856</v>
      </c>
      <c r="H23" s="26">
        <v>200700.93080756461</v>
      </c>
      <c r="I23" s="26">
        <f t="shared" si="5"/>
        <v>883.68322539026849</v>
      </c>
      <c r="J23" s="45">
        <f t="shared" si="6"/>
        <v>0.44224572006821283</v>
      </c>
    </row>
    <row r="24" spans="1:10">
      <c r="A24" s="39">
        <v>2031</v>
      </c>
      <c r="B24" s="26">
        <v>17026</v>
      </c>
      <c r="C24" s="26">
        <f t="shared" si="1"/>
        <v>12</v>
      </c>
      <c r="D24" s="43">
        <f t="shared" si="2"/>
        <v>7.0530151639824901E-2</v>
      </c>
      <c r="E24" s="44">
        <f t="shared" si="0"/>
        <v>987.40284617596569</v>
      </c>
      <c r="F24" s="26">
        <f t="shared" si="3"/>
        <v>4.3842986682043374</v>
      </c>
      <c r="G24" s="43">
        <f t="shared" si="4"/>
        <v>0.44600365672853304</v>
      </c>
      <c r="H24" s="26">
        <v>201738.25030790389</v>
      </c>
      <c r="I24" s="26">
        <f t="shared" si="5"/>
        <v>1037.3195003392757</v>
      </c>
      <c r="J24" s="45">
        <f t="shared" si="6"/>
        <v>0.51684837542376183</v>
      </c>
    </row>
    <row r="25" spans="1:10">
      <c r="A25" s="39">
        <v>2032</v>
      </c>
      <c r="B25" s="26">
        <v>17040</v>
      </c>
      <c r="C25" s="26">
        <f t="shared" si="1"/>
        <v>14</v>
      </c>
      <c r="D25" s="43">
        <f t="shared" si="2"/>
        <v>8.2227181957006401E-2</v>
      </c>
      <c r="E25" s="44">
        <f t="shared" si="0"/>
        <v>995.32135017169503</v>
      </c>
      <c r="F25" s="26">
        <f t="shared" si="3"/>
        <v>7.9185039957293384</v>
      </c>
      <c r="G25" s="43">
        <f t="shared" si="4"/>
        <v>0.80195272136356355</v>
      </c>
      <c r="H25" s="26">
        <v>203523.30968310821</v>
      </c>
      <c r="I25" s="26">
        <f t="shared" si="5"/>
        <v>1785.0593752043205</v>
      </c>
      <c r="J25" s="45">
        <f t="shared" si="6"/>
        <v>0.88483932644398688</v>
      </c>
    </row>
    <row r="26" spans="1:10">
      <c r="A26" s="39">
        <v>2033</v>
      </c>
      <c r="B26" s="26">
        <v>17054</v>
      </c>
      <c r="C26" s="26">
        <f t="shared" si="1"/>
        <v>14</v>
      </c>
      <c r="D26" s="43">
        <f t="shared" si="2"/>
        <v>8.2159624413136179E-2</v>
      </c>
      <c r="E26" s="44">
        <f t="shared" si="0"/>
        <v>996.04711914760423</v>
      </c>
      <c r="F26" s="26">
        <f t="shared" si="3"/>
        <v>0.72576897590920453</v>
      </c>
      <c r="G26" s="43">
        <f t="shared" si="4"/>
        <v>7.2918055639425994E-2</v>
      </c>
      <c r="H26" s="26">
        <v>203839.05083931889</v>
      </c>
      <c r="I26" s="26">
        <f t="shared" si="5"/>
        <v>315.74115621068631</v>
      </c>
      <c r="J26" s="45">
        <f t="shared" si="6"/>
        <v>0.15513758925318477</v>
      </c>
    </row>
    <row r="27" spans="1:10">
      <c r="A27" s="39">
        <v>2034</v>
      </c>
      <c r="B27" s="26">
        <v>17070</v>
      </c>
      <c r="C27" s="26">
        <f t="shared" si="1"/>
        <v>16</v>
      </c>
      <c r="D27" s="43">
        <f t="shared" si="2"/>
        <v>9.3819631757940947E-2</v>
      </c>
      <c r="E27" s="44">
        <f t="shared" si="0"/>
        <v>1000.5314317062146</v>
      </c>
      <c r="F27" s="26">
        <f t="shared" si="3"/>
        <v>4.484312558610327</v>
      </c>
      <c r="G27" s="43">
        <f t="shared" si="4"/>
        <v>0.45021088585124325</v>
      </c>
      <c r="H27" s="26">
        <v>204948.858470701</v>
      </c>
      <c r="I27" s="26">
        <f t="shared" si="5"/>
        <v>1109.8076313821075</v>
      </c>
      <c r="J27" s="45">
        <f t="shared" si="6"/>
        <v>0.54445290380444877</v>
      </c>
    </row>
    <row r="28" spans="1:10">
      <c r="A28" s="39">
        <v>2035</v>
      </c>
      <c r="B28" s="26">
        <v>17087</v>
      </c>
      <c r="C28" s="26">
        <f t="shared" si="1"/>
        <v>17</v>
      </c>
      <c r="D28" s="43">
        <f t="shared" si="2"/>
        <v>9.9589923843002026E-2</v>
      </c>
      <c r="E28" s="44">
        <f t="shared" si="0"/>
        <v>1006.8035582712403</v>
      </c>
      <c r="F28" s="26">
        <f t="shared" si="3"/>
        <v>6.272126565025701</v>
      </c>
      <c r="G28" s="43">
        <f t="shared" si="4"/>
        <v>0.62687951285347321</v>
      </c>
      <c r="H28" s="26">
        <v>206439.02880216818</v>
      </c>
      <c r="I28" s="26">
        <f t="shared" si="5"/>
        <v>1490.1703314671759</v>
      </c>
      <c r="J28" s="45">
        <f t="shared" si="6"/>
        <v>0.72709374552588635</v>
      </c>
    </row>
    <row r="29" spans="1:10">
      <c r="A29" s="39">
        <v>2036</v>
      </c>
      <c r="B29" s="26">
        <v>17105</v>
      </c>
      <c r="C29" s="26">
        <f t="shared" si="1"/>
        <v>18</v>
      </c>
      <c r="D29" s="43">
        <f t="shared" si="2"/>
        <v>0.10534324340141232</v>
      </c>
      <c r="E29" s="44">
        <f>+(H29*1000)/12/B29</f>
        <v>1017.1105561521213</v>
      </c>
      <c r="F29" s="26">
        <f t="shared" si="3"/>
        <v>10.306997880880999</v>
      </c>
      <c r="G29" s="43">
        <f t="shared" si="4"/>
        <v>1.0237347490685167</v>
      </c>
      <c r="H29" s="26">
        <v>208772.11275578439</v>
      </c>
      <c r="I29" s="26">
        <f t="shared" si="5"/>
        <v>2333.0839536162093</v>
      </c>
      <c r="J29" s="45">
        <f t="shared" si="6"/>
        <v>1.1301564278584308</v>
      </c>
    </row>
    <row r="30" spans="1:10">
      <c r="A30" s="39">
        <v>2037</v>
      </c>
      <c r="B30" s="26">
        <v>17122</v>
      </c>
      <c r="C30" s="26">
        <f t="shared" si="1"/>
        <v>17</v>
      </c>
      <c r="D30" s="43">
        <f t="shared" si="2"/>
        <v>9.9386144402213716E-2</v>
      </c>
      <c r="E30" s="44">
        <f t="shared" ref="E30:E32" si="7">+(H30*1000)/12/B30</f>
        <v>1021.248757468516</v>
      </c>
      <c r="F30" s="26">
        <f t="shared" si="3"/>
        <v>4.1382013163947704</v>
      </c>
      <c r="G30" s="43">
        <f t="shared" si="4"/>
        <v>0.40685855547997196</v>
      </c>
      <c r="H30" s="26">
        <v>209829.85470451121</v>
      </c>
      <c r="I30" s="26">
        <f t="shared" si="5"/>
        <v>1057.7419487268198</v>
      </c>
      <c r="J30" s="45">
        <f t="shared" si="6"/>
        <v>0.50664906091366646</v>
      </c>
    </row>
    <row r="31" spans="1:10">
      <c r="A31" s="39">
        <v>2038</v>
      </c>
      <c r="B31" s="26">
        <v>17139</v>
      </c>
      <c r="C31" s="26">
        <f t="shared" si="1"/>
        <v>17</v>
      </c>
      <c r="D31" s="43">
        <f t="shared" si="2"/>
        <v>9.9287466417474768E-2</v>
      </c>
      <c r="E31" s="44">
        <f t="shared" si="7"/>
        <v>1028.5497485888175</v>
      </c>
      <c r="F31" s="26">
        <f t="shared" si="3"/>
        <v>7.3009911203014326</v>
      </c>
      <c r="G31" s="43">
        <f t="shared" si="4"/>
        <v>0.71490820105371</v>
      </c>
      <c r="H31" s="26">
        <v>211539.76969276491</v>
      </c>
      <c r="I31" s="26">
        <f t="shared" si="5"/>
        <v>1709.9149882537022</v>
      </c>
      <c r="J31" s="45">
        <f t="shared" si="6"/>
        <v>0.81490548171119226</v>
      </c>
    </row>
    <row r="32" spans="1:10">
      <c r="A32" s="39">
        <v>2039</v>
      </c>
      <c r="B32" s="26">
        <v>17157</v>
      </c>
      <c r="C32" s="26">
        <f t="shared" si="1"/>
        <v>18</v>
      </c>
      <c r="D32" s="43">
        <f t="shared" si="2"/>
        <v>0.10502363031681394</v>
      </c>
      <c r="E32" s="44">
        <f t="shared" si="7"/>
        <v>1036.6221295228161</v>
      </c>
      <c r="F32" s="26">
        <f t="shared" si="3"/>
        <v>8.0723809339986019</v>
      </c>
      <c r="G32" s="43">
        <f t="shared" si="4"/>
        <v>0.78483135551528083</v>
      </c>
      <c r="H32" s="26">
        <v>213423.91051467546</v>
      </c>
      <c r="I32" s="26">
        <f t="shared" si="5"/>
        <v>1884.1408219105506</v>
      </c>
      <c r="J32" s="45">
        <f t="shared" si="6"/>
        <v>0.89067924421353251</v>
      </c>
    </row>
  </sheetData>
  <mergeCells count="6">
    <mergeCell ref="A1:J1"/>
    <mergeCell ref="A2:J2"/>
    <mergeCell ref="A3:J3"/>
    <mergeCell ref="B5:D5"/>
    <mergeCell ref="E5:G5"/>
    <mergeCell ref="H5:J5"/>
  </mergeCells>
  <pageMargins left="0.75" right="0.75" top="0.57999999999999996" bottom="1" header="0.5" footer="0.5"/>
  <pageSetup scale="9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17ED2-0DC9-4E83-968E-38EB7D5A71EF}">
  <sheetPr>
    <pageSetUpPr fitToPage="1"/>
  </sheetPr>
  <dimension ref="A1:J32"/>
  <sheetViews>
    <sheetView showGridLines="0" zoomScaleNormal="100" workbookViewId="0">
      <selection activeCell="H7" sqref="H7"/>
    </sheetView>
  </sheetViews>
  <sheetFormatPr defaultColWidth="10.28515625" defaultRowHeight="15.75"/>
  <cols>
    <col min="1" max="1" width="10.28515625" style="20" customWidth="1"/>
    <col min="2" max="2" width="13.42578125" style="20" customWidth="1"/>
    <col min="3" max="3" width="10.7109375" style="20" bestFit="1" customWidth="1"/>
    <col min="4" max="7" width="10.28515625" style="20" customWidth="1"/>
    <col min="8" max="8" width="10.85546875" style="20" bestFit="1" customWidth="1"/>
    <col min="9" max="10" width="10.28515625" style="20" customWidth="1"/>
    <col min="11" max="16384" width="10.28515625" style="20"/>
  </cols>
  <sheetData>
    <row r="1" spans="1:10" ht="18.75">
      <c r="A1" s="79" t="s">
        <v>26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8.75">
      <c r="A2" s="79" t="s">
        <v>1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18.75">
      <c r="A3" s="79" t="s">
        <v>2</v>
      </c>
      <c r="B3" s="97"/>
      <c r="C3" s="97"/>
      <c r="D3" s="97"/>
      <c r="E3" s="97"/>
      <c r="F3" s="97"/>
      <c r="G3" s="97"/>
      <c r="H3" s="97"/>
      <c r="I3" s="97"/>
      <c r="J3" s="97"/>
    </row>
    <row r="4" spans="1:10">
      <c r="A4" s="21"/>
    </row>
    <row r="5" spans="1:10" ht="16.5" thickBot="1">
      <c r="B5" s="81" t="s">
        <v>3</v>
      </c>
      <c r="C5" s="81"/>
      <c r="D5" s="81"/>
      <c r="E5" s="82" t="s">
        <v>4</v>
      </c>
      <c r="F5" s="81"/>
      <c r="G5" s="87"/>
      <c r="H5" s="81" t="s">
        <v>5</v>
      </c>
      <c r="I5" s="81"/>
      <c r="J5" s="81"/>
    </row>
    <row r="6" spans="1:10" ht="48.75" thickTop="1" thickBot="1">
      <c r="B6" s="22" t="s">
        <v>6</v>
      </c>
      <c r="C6" s="22" t="s">
        <v>7</v>
      </c>
      <c r="D6" s="22" t="s">
        <v>8</v>
      </c>
      <c r="E6" s="23" t="s">
        <v>9</v>
      </c>
      <c r="F6" s="22" t="s">
        <v>10</v>
      </c>
      <c r="G6" s="24" t="s">
        <v>8</v>
      </c>
      <c r="H6" s="22" t="s">
        <v>11</v>
      </c>
      <c r="I6" s="22" t="s">
        <v>12</v>
      </c>
      <c r="J6" s="22" t="s">
        <v>8</v>
      </c>
    </row>
    <row r="7" spans="1:10" ht="16.5" thickTop="1">
      <c r="A7" s="25">
        <v>2014</v>
      </c>
      <c r="B7" s="26">
        <v>32333</v>
      </c>
      <c r="C7" s="26"/>
      <c r="D7" s="45"/>
      <c r="E7" s="44">
        <f t="shared" ref="E7:E32" si="0">+(H7*1000)/12/B7</f>
        <v>1305.8200960834647</v>
      </c>
      <c r="F7" s="26"/>
      <c r="G7" s="43"/>
      <c r="H7" s="26">
        <v>506652.97399999999</v>
      </c>
      <c r="I7" s="26"/>
      <c r="J7" s="45"/>
    </row>
    <row r="8" spans="1:10">
      <c r="A8" s="25">
        <v>2015</v>
      </c>
      <c r="B8" s="26">
        <v>32635</v>
      </c>
      <c r="C8" s="26">
        <f t="shared" ref="C8:C32" si="1">+B8-B7</f>
        <v>302</v>
      </c>
      <c r="D8" s="45">
        <f t="shared" ref="D8:D32" si="2">(+B8/B7-1)*100</f>
        <v>0.93403024773450749</v>
      </c>
      <c r="E8" s="44">
        <f t="shared" si="0"/>
        <v>1224.289663449262</v>
      </c>
      <c r="F8" s="26">
        <f t="shared" ref="F8:F32" si="3">+E8-E7</f>
        <v>-81.530432634202725</v>
      </c>
      <c r="G8" s="43">
        <f t="shared" ref="G8:G32" si="4">(+E8/E7-1)*100</f>
        <v>-6.243619077293749</v>
      </c>
      <c r="H8" s="26">
        <v>479456.31800000003</v>
      </c>
      <c r="I8" s="26">
        <f t="shared" ref="I8:I32" si="5">+H8-H7</f>
        <v>-27196.655999999959</v>
      </c>
      <c r="J8" s="45">
        <f t="shared" ref="J8:J32" si="6">(+H8/H7-1)*100</f>
        <v>-5.3679061202944744</v>
      </c>
    </row>
    <row r="9" spans="1:10">
      <c r="A9" s="25">
        <v>2016</v>
      </c>
      <c r="B9" s="26">
        <v>32918</v>
      </c>
      <c r="C9" s="26">
        <f t="shared" si="1"/>
        <v>283</v>
      </c>
      <c r="D9" s="45">
        <f t="shared" si="2"/>
        <v>0.86716715183086102</v>
      </c>
      <c r="E9" s="44">
        <f t="shared" si="0"/>
        <v>1229.3280981023554</v>
      </c>
      <c r="F9" s="26">
        <f t="shared" si="3"/>
        <v>5.0384346530934181</v>
      </c>
      <c r="G9" s="43">
        <f t="shared" si="4"/>
        <v>0.41153942596381388</v>
      </c>
      <c r="H9" s="26">
        <v>485604.26799999998</v>
      </c>
      <c r="I9" s="26">
        <f t="shared" si="5"/>
        <v>6147.9499999999534</v>
      </c>
      <c r="J9" s="45">
        <f t="shared" si="6"/>
        <v>1.2822753125134367</v>
      </c>
    </row>
    <row r="10" spans="1:10">
      <c r="A10" s="25">
        <v>2017</v>
      </c>
      <c r="B10" s="26">
        <v>33140</v>
      </c>
      <c r="C10" s="26">
        <f t="shared" si="1"/>
        <v>222</v>
      </c>
      <c r="D10" s="45">
        <f t="shared" si="2"/>
        <v>0.67440306215444945</v>
      </c>
      <c r="E10" s="44">
        <f t="shared" si="0"/>
        <v>1170.4300543150271</v>
      </c>
      <c r="F10" s="26">
        <f t="shared" si="3"/>
        <v>-58.898043787328334</v>
      </c>
      <c r="G10" s="43">
        <f t="shared" si="4"/>
        <v>-4.7910760258588319</v>
      </c>
      <c r="H10" s="26">
        <v>465456.62400000001</v>
      </c>
      <c r="I10" s="26">
        <f t="shared" si="5"/>
        <v>-20147.643999999971</v>
      </c>
      <c r="J10" s="45">
        <f t="shared" si="6"/>
        <v>-4.1489841271329153</v>
      </c>
    </row>
    <row r="11" spans="1:10">
      <c r="A11" s="25">
        <v>2018</v>
      </c>
      <c r="B11" s="26">
        <v>33414</v>
      </c>
      <c r="C11" s="26">
        <f t="shared" si="1"/>
        <v>274</v>
      </c>
      <c r="D11" s="45">
        <f t="shared" si="2"/>
        <v>0.82679541339769624</v>
      </c>
      <c r="E11" s="44">
        <f t="shared" si="0"/>
        <v>1274.5483903952434</v>
      </c>
      <c r="F11" s="26">
        <f t="shared" si="3"/>
        <v>104.1183360802163</v>
      </c>
      <c r="G11" s="43">
        <f t="shared" si="4"/>
        <v>8.8957332987446023</v>
      </c>
      <c r="H11" s="26">
        <v>511053.11900000001</v>
      </c>
      <c r="I11" s="26">
        <f t="shared" si="5"/>
        <v>45596.494999999995</v>
      </c>
      <c r="J11" s="45">
        <f t="shared" si="6"/>
        <v>9.7960782270444255</v>
      </c>
    </row>
    <row r="12" spans="1:10">
      <c r="A12" s="25">
        <v>2019</v>
      </c>
      <c r="B12" s="26">
        <v>33594</v>
      </c>
      <c r="C12" s="26">
        <f t="shared" si="1"/>
        <v>180</v>
      </c>
      <c r="D12" s="45">
        <f t="shared" si="2"/>
        <v>0.53869635482133305</v>
      </c>
      <c r="E12" s="44">
        <f t="shared" si="0"/>
        <v>1224.6949653708002</v>
      </c>
      <c r="F12" s="26">
        <f t="shared" si="3"/>
        <v>-49.853425024443141</v>
      </c>
      <c r="G12" s="43">
        <f t="shared" si="4"/>
        <v>-3.9114580034880664</v>
      </c>
      <c r="H12" s="26">
        <v>493708.83199999999</v>
      </c>
      <c r="I12" s="26">
        <f t="shared" si="5"/>
        <v>-17344.287000000011</v>
      </c>
      <c r="J12" s="45">
        <f t="shared" si="6"/>
        <v>-3.3938325303519035</v>
      </c>
    </row>
    <row r="13" spans="1:10">
      <c r="A13" s="25">
        <v>2020</v>
      </c>
      <c r="B13" s="26">
        <v>33905</v>
      </c>
      <c r="C13" s="26">
        <f>+B13-B12</f>
        <v>311</v>
      </c>
      <c r="D13" s="45">
        <f t="shared" si="2"/>
        <v>0.92576055247961531</v>
      </c>
      <c r="E13" s="44">
        <f t="shared" si="0"/>
        <v>1183.2229735043995</v>
      </c>
      <c r="F13" s="26">
        <f t="shared" si="3"/>
        <v>-41.471991866400685</v>
      </c>
      <c r="G13" s="43">
        <f t="shared" si="4"/>
        <v>-3.3863119420797338</v>
      </c>
      <c r="H13" s="26">
        <v>481406.09899999999</v>
      </c>
      <c r="I13" s="26">
        <f t="shared" si="5"/>
        <v>-12302.733000000007</v>
      </c>
      <c r="J13" s="45">
        <f t="shared" si="6"/>
        <v>-2.4919005297438179</v>
      </c>
    </row>
    <row r="14" spans="1:10">
      <c r="A14" s="25">
        <v>2021</v>
      </c>
      <c r="B14" s="26">
        <v>34335</v>
      </c>
      <c r="C14" s="26">
        <f t="shared" si="1"/>
        <v>430</v>
      </c>
      <c r="D14" s="45">
        <f t="shared" si="2"/>
        <v>1.2682495207196665</v>
      </c>
      <c r="E14" s="44">
        <f t="shared" si="0"/>
        <v>1198.4439420416484</v>
      </c>
      <c r="F14" s="26">
        <f t="shared" si="3"/>
        <v>15.220968537248837</v>
      </c>
      <c r="G14" s="43">
        <f t="shared" si="4"/>
        <v>1.2863990032384365</v>
      </c>
      <c r="H14" s="26">
        <v>493782.87300000002</v>
      </c>
      <c r="I14" s="26">
        <f t="shared" si="5"/>
        <v>12376.774000000034</v>
      </c>
      <c r="J14" s="45">
        <f t="shared" si="6"/>
        <v>2.5709632731512277</v>
      </c>
    </row>
    <row r="15" spans="1:10">
      <c r="A15" s="25">
        <v>2022</v>
      </c>
      <c r="B15" s="26">
        <v>34650</v>
      </c>
      <c r="C15" s="26">
        <f t="shared" si="1"/>
        <v>315</v>
      </c>
      <c r="D15" s="45">
        <f t="shared" si="2"/>
        <v>0.91743119266054496</v>
      </c>
      <c r="E15" s="44">
        <f t="shared" si="0"/>
        <v>1200.8620274170273</v>
      </c>
      <c r="F15" s="26">
        <f t="shared" si="3"/>
        <v>2.4180853753789506</v>
      </c>
      <c r="G15" s="43">
        <f t="shared" si="4"/>
        <v>0.20176875117408066</v>
      </c>
      <c r="H15" s="26">
        <v>499318.43099999998</v>
      </c>
      <c r="I15" s="26">
        <f t="shared" si="5"/>
        <v>5535.5579999999609</v>
      </c>
      <c r="J15" s="45">
        <f t="shared" si="6"/>
        <v>1.1210510332949397</v>
      </c>
    </row>
    <row r="16" spans="1:10" ht="16.5" thickBot="1">
      <c r="A16" s="33">
        <v>2023</v>
      </c>
      <c r="B16" s="34">
        <v>34928</v>
      </c>
      <c r="C16" s="34">
        <f t="shared" si="1"/>
        <v>278</v>
      </c>
      <c r="D16" s="48">
        <f t="shared" si="2"/>
        <v>0.8023088023088043</v>
      </c>
      <c r="E16" s="47">
        <f t="shared" si="0"/>
        <v>1095.0218306229958</v>
      </c>
      <c r="F16" s="34">
        <f t="shared" si="3"/>
        <v>-105.8401967940315</v>
      </c>
      <c r="G16" s="46">
        <f t="shared" si="4"/>
        <v>-8.8136850343820576</v>
      </c>
      <c r="H16" s="34">
        <v>458963.07</v>
      </c>
      <c r="I16" s="34">
        <f t="shared" si="5"/>
        <v>-40355.360999999975</v>
      </c>
      <c r="J16" s="48">
        <f t="shared" si="6"/>
        <v>-8.0820892029118792</v>
      </c>
    </row>
    <row r="17" spans="1:10">
      <c r="A17" s="39">
        <v>2024</v>
      </c>
      <c r="B17" s="26">
        <v>35759</v>
      </c>
      <c r="C17" s="26">
        <f t="shared" si="1"/>
        <v>831</v>
      </c>
      <c r="D17" s="45">
        <f t="shared" si="2"/>
        <v>2.3791800274851171</v>
      </c>
      <c r="E17" s="44">
        <f t="shared" si="0"/>
        <v>1166.6277370640587</v>
      </c>
      <c r="F17" s="26">
        <f t="shared" si="3"/>
        <v>71.605906441062871</v>
      </c>
      <c r="G17" s="43">
        <f t="shared" si="4"/>
        <v>6.5392218162740878</v>
      </c>
      <c r="H17" s="26">
        <v>500609.29499608406</v>
      </c>
      <c r="I17" s="26">
        <f t="shared" si="5"/>
        <v>41646.224996084056</v>
      </c>
      <c r="J17" s="45">
        <f t="shared" si="6"/>
        <v>9.0739817031649359</v>
      </c>
    </row>
    <row r="18" spans="1:10">
      <c r="A18" s="39">
        <v>2025</v>
      </c>
      <c r="B18" s="26">
        <v>36526</v>
      </c>
      <c r="C18" s="26">
        <f t="shared" si="1"/>
        <v>767</v>
      </c>
      <c r="D18" s="45">
        <f t="shared" si="2"/>
        <v>2.1449145669621528</v>
      </c>
      <c r="E18" s="44">
        <f t="shared" si="0"/>
        <v>1170.4372765922872</v>
      </c>
      <c r="F18" s="26">
        <f t="shared" si="3"/>
        <v>3.8095395282284699</v>
      </c>
      <c r="G18" s="43">
        <f t="shared" si="4"/>
        <v>0.32654285571982467</v>
      </c>
      <c r="H18" s="26">
        <v>513016.70357771858</v>
      </c>
      <c r="I18" s="26">
        <f t="shared" si="5"/>
        <v>12407.408581634518</v>
      </c>
      <c r="J18" s="45">
        <f t="shared" si="6"/>
        <v>2.4784614879616917</v>
      </c>
    </row>
    <row r="19" spans="1:10">
      <c r="A19" s="39">
        <v>2026</v>
      </c>
      <c r="B19" s="26">
        <v>36925</v>
      </c>
      <c r="C19" s="26">
        <f t="shared" si="1"/>
        <v>399</v>
      </c>
      <c r="D19" s="45">
        <f t="shared" si="2"/>
        <v>1.0923725565350706</v>
      </c>
      <c r="E19" s="44">
        <f t="shared" si="0"/>
        <v>1178.331318283982</v>
      </c>
      <c r="F19" s="26">
        <f t="shared" si="3"/>
        <v>7.8940416916948379</v>
      </c>
      <c r="G19" s="43">
        <f t="shared" si="4"/>
        <v>0.67445234781637886</v>
      </c>
      <c r="H19" s="26">
        <v>522118.60713163239</v>
      </c>
      <c r="I19" s="26">
        <f t="shared" si="5"/>
        <v>9101.9035539138131</v>
      </c>
      <c r="J19" s="45">
        <f t="shared" si="6"/>
        <v>1.7741924367058903</v>
      </c>
    </row>
    <row r="20" spans="1:10">
      <c r="A20" s="39">
        <v>2027</v>
      </c>
      <c r="B20" s="26">
        <v>37279</v>
      </c>
      <c r="C20" s="26">
        <f t="shared" si="1"/>
        <v>354</v>
      </c>
      <c r="D20" s="45">
        <f t="shared" si="2"/>
        <v>0.95870006770479854</v>
      </c>
      <c r="E20" s="44">
        <f t="shared" si="0"/>
        <v>1181.9120001445726</v>
      </c>
      <c r="F20" s="26">
        <f t="shared" si="3"/>
        <v>3.5806818605906301</v>
      </c>
      <c r="G20" s="43">
        <f t="shared" si="4"/>
        <v>0.30387733950798523</v>
      </c>
      <c r="H20" s="26">
        <v>528725.96944067429</v>
      </c>
      <c r="I20" s="26">
        <f t="shared" si="5"/>
        <v>6607.3623090418987</v>
      </c>
      <c r="J20" s="45">
        <f t="shared" si="6"/>
        <v>1.2654906794723919</v>
      </c>
    </row>
    <row r="21" spans="1:10">
      <c r="A21" s="39">
        <v>2028</v>
      </c>
      <c r="B21" s="26">
        <v>37591</v>
      </c>
      <c r="C21" s="26">
        <f t="shared" si="1"/>
        <v>312</v>
      </c>
      <c r="D21" s="45">
        <f t="shared" si="2"/>
        <v>0.83693232114594451</v>
      </c>
      <c r="E21" s="44">
        <f t="shared" si="0"/>
        <v>1188.3533527220886</v>
      </c>
      <c r="F21" s="26">
        <f t="shared" si="3"/>
        <v>6.4413525775159997</v>
      </c>
      <c r="G21" s="43">
        <f t="shared" si="4"/>
        <v>0.5449942615633141</v>
      </c>
      <c r="H21" s="26">
        <v>536056.69058611244</v>
      </c>
      <c r="I21" s="26">
        <f t="shared" si="5"/>
        <v>7330.7211454381468</v>
      </c>
      <c r="J21" s="45">
        <f t="shared" si="6"/>
        <v>1.3864878158326821</v>
      </c>
    </row>
    <row r="22" spans="1:10">
      <c r="A22" s="39">
        <v>2029</v>
      </c>
      <c r="B22" s="26">
        <v>37881</v>
      </c>
      <c r="C22" s="26">
        <f t="shared" si="1"/>
        <v>290</v>
      </c>
      <c r="D22" s="45">
        <f t="shared" si="2"/>
        <v>0.77146125402356436</v>
      </c>
      <c r="E22" s="44">
        <f t="shared" si="0"/>
        <v>1186.3655896552771</v>
      </c>
      <c r="F22" s="26">
        <f t="shared" si="3"/>
        <v>-1.9877630668115671</v>
      </c>
      <c r="G22" s="43">
        <f t="shared" si="4"/>
        <v>-0.16727037141421874</v>
      </c>
      <c r="H22" s="26">
        <v>539288.57882077864</v>
      </c>
      <c r="I22" s="26">
        <f t="shared" si="5"/>
        <v>3231.8882346661994</v>
      </c>
      <c r="J22" s="45">
        <f t="shared" si="6"/>
        <v>0.60290045650441826</v>
      </c>
    </row>
    <row r="23" spans="1:10" ht="16.5" customHeight="1">
      <c r="A23" s="39">
        <v>2030</v>
      </c>
      <c r="B23" s="26">
        <v>38175</v>
      </c>
      <c r="C23" s="26">
        <f t="shared" si="1"/>
        <v>294</v>
      </c>
      <c r="D23" s="45">
        <f t="shared" si="2"/>
        <v>0.77611467490299457</v>
      </c>
      <c r="E23" s="44">
        <f t="shared" si="0"/>
        <v>1188.4397146080598</v>
      </c>
      <c r="F23" s="26">
        <f t="shared" si="3"/>
        <v>2.0741249527827677</v>
      </c>
      <c r="G23" s="43">
        <f t="shared" si="4"/>
        <v>0.17483016794050954</v>
      </c>
      <c r="H23" s="26">
        <v>544424.23326195218</v>
      </c>
      <c r="I23" s="26">
        <f t="shared" si="5"/>
        <v>5135.6544411735376</v>
      </c>
      <c r="J23" s="45">
        <f t="shared" si="6"/>
        <v>0.95230172543303571</v>
      </c>
    </row>
    <row r="24" spans="1:10">
      <c r="A24" s="39">
        <v>2031</v>
      </c>
      <c r="B24" s="26">
        <v>38475</v>
      </c>
      <c r="C24" s="26">
        <f t="shared" si="1"/>
        <v>300</v>
      </c>
      <c r="D24" s="45">
        <f t="shared" si="2"/>
        <v>0.78585461689586467</v>
      </c>
      <c r="E24" s="44">
        <f t="shared" si="0"/>
        <v>1191.2667258353868</v>
      </c>
      <c r="F24" s="26">
        <f t="shared" si="3"/>
        <v>2.8270112273269206</v>
      </c>
      <c r="G24" s="43">
        <f t="shared" si="4"/>
        <v>0.23787586299732766</v>
      </c>
      <c r="H24" s="26">
        <v>550007.84731819807</v>
      </c>
      <c r="I24" s="26">
        <f t="shared" si="5"/>
        <v>5583.6140562458895</v>
      </c>
      <c r="J24" s="45">
        <f t="shared" si="6"/>
        <v>1.0255998383450482</v>
      </c>
    </row>
    <row r="25" spans="1:10">
      <c r="A25" s="39">
        <v>2032</v>
      </c>
      <c r="B25" s="26">
        <v>38769</v>
      </c>
      <c r="C25" s="26">
        <f t="shared" si="1"/>
        <v>294</v>
      </c>
      <c r="D25" s="45">
        <f t="shared" si="2"/>
        <v>0.76413255360623378</v>
      </c>
      <c r="E25" s="44">
        <f t="shared" si="0"/>
        <v>1198.4059254772019</v>
      </c>
      <c r="F25" s="26">
        <f t="shared" si="3"/>
        <v>7.1391996418151393</v>
      </c>
      <c r="G25" s="43">
        <f t="shared" si="4"/>
        <v>0.59929480837372928</v>
      </c>
      <c r="H25" s="26">
        <v>557531.99189790757</v>
      </c>
      <c r="I25" s="26">
        <f t="shared" si="5"/>
        <v>7524.1445797095075</v>
      </c>
      <c r="J25" s="45">
        <f t="shared" si="6"/>
        <v>1.3680067687027897</v>
      </c>
    </row>
    <row r="26" spans="1:10">
      <c r="A26" s="39">
        <v>2033</v>
      </c>
      <c r="B26" s="26">
        <v>39056</v>
      </c>
      <c r="C26" s="26">
        <f t="shared" si="1"/>
        <v>287</v>
      </c>
      <c r="D26" s="45">
        <f t="shared" si="2"/>
        <v>0.7402821842193541</v>
      </c>
      <c r="E26" s="44">
        <f t="shared" si="0"/>
        <v>1197.1175711991975</v>
      </c>
      <c r="F26" s="26">
        <f t="shared" si="3"/>
        <v>-1.2883542780043626</v>
      </c>
      <c r="G26" s="43">
        <f t="shared" si="4"/>
        <v>-0.10750566653709992</v>
      </c>
      <c r="H26" s="26">
        <v>561055.48632907029</v>
      </c>
      <c r="I26" s="26">
        <f t="shared" si="5"/>
        <v>3523.4944311627187</v>
      </c>
      <c r="J26" s="45">
        <f t="shared" si="6"/>
        <v>0.63198067238587896</v>
      </c>
    </row>
    <row r="27" spans="1:10">
      <c r="A27" s="39">
        <v>2034</v>
      </c>
      <c r="B27" s="26">
        <v>39349</v>
      </c>
      <c r="C27" s="26">
        <f t="shared" si="1"/>
        <v>293</v>
      </c>
      <c r="D27" s="45">
        <f t="shared" si="2"/>
        <v>0.7502048340843892</v>
      </c>
      <c r="E27" s="44">
        <f t="shared" si="0"/>
        <v>1199.7140474215573</v>
      </c>
      <c r="F27" s="26">
        <f t="shared" si="3"/>
        <v>2.5964762223597972</v>
      </c>
      <c r="G27" s="43">
        <f t="shared" si="4"/>
        <v>0.21689400313109619</v>
      </c>
      <c r="H27" s="26">
        <v>566490.57662389032</v>
      </c>
      <c r="I27" s="26">
        <f t="shared" si="5"/>
        <v>5435.0902948200237</v>
      </c>
      <c r="J27" s="45">
        <f t="shared" si="6"/>
        <v>0.96872598651183139</v>
      </c>
    </row>
    <row r="28" spans="1:10">
      <c r="A28" s="39">
        <v>2035</v>
      </c>
      <c r="B28" s="26">
        <v>39622</v>
      </c>
      <c r="C28" s="26">
        <f t="shared" si="1"/>
        <v>273</v>
      </c>
      <c r="D28" s="45">
        <f t="shared" si="2"/>
        <v>0.69379145594550273</v>
      </c>
      <c r="E28" s="44">
        <f t="shared" si="0"/>
        <v>1205.1677447966076</v>
      </c>
      <c r="F28" s="26">
        <f t="shared" si="3"/>
        <v>5.4536973750502966</v>
      </c>
      <c r="G28" s="43">
        <f t="shared" si="4"/>
        <v>0.45458310559682857</v>
      </c>
      <c r="H28" s="26">
        <v>573013.87661197421</v>
      </c>
      <c r="I28" s="26">
        <f t="shared" si="5"/>
        <v>6523.2999880838906</v>
      </c>
      <c r="J28" s="45">
        <f t="shared" si="6"/>
        <v>1.1515284202891385</v>
      </c>
    </row>
    <row r="29" spans="1:10">
      <c r="A29" s="39">
        <v>2036</v>
      </c>
      <c r="B29" s="26">
        <v>39887</v>
      </c>
      <c r="C29" s="26">
        <f t="shared" si="1"/>
        <v>265</v>
      </c>
      <c r="D29" s="45">
        <f t="shared" si="2"/>
        <v>0.66882035232951331</v>
      </c>
      <c r="E29" s="44">
        <f t="shared" si="0"/>
        <v>1214.8243668598247</v>
      </c>
      <c r="F29" s="26">
        <f t="shared" si="3"/>
        <v>9.656622063217128</v>
      </c>
      <c r="G29" s="43">
        <f t="shared" si="4"/>
        <v>0.80126788199486043</v>
      </c>
      <c r="H29" s="26">
        <v>581468.39425125392</v>
      </c>
      <c r="I29" s="26">
        <f t="shared" si="5"/>
        <v>8454.5176392797148</v>
      </c>
      <c r="J29" s="45">
        <f t="shared" si="6"/>
        <v>1.4754472769958449</v>
      </c>
    </row>
    <row r="30" spans="1:10">
      <c r="A30" s="39">
        <v>2037</v>
      </c>
      <c r="B30" s="26">
        <v>40136</v>
      </c>
      <c r="C30" s="26">
        <f t="shared" si="1"/>
        <v>249</v>
      </c>
      <c r="D30" s="45">
        <f t="shared" si="2"/>
        <v>0.62426354451325938</v>
      </c>
      <c r="E30" s="44">
        <f t="shared" si="0"/>
        <v>1216.8357367291517</v>
      </c>
      <c r="F30" s="26">
        <f t="shared" si="3"/>
        <v>2.0113698693269271</v>
      </c>
      <c r="G30" s="43">
        <f t="shared" si="4"/>
        <v>0.16556877884545962</v>
      </c>
      <c r="H30" s="26">
        <v>586067.0295523348</v>
      </c>
      <c r="I30" s="26">
        <f t="shared" si="5"/>
        <v>4598.6353010808816</v>
      </c>
      <c r="J30" s="45">
        <f t="shared" si="6"/>
        <v>0.79086590888615138</v>
      </c>
    </row>
    <row r="31" spans="1:10">
      <c r="A31" s="39">
        <v>2038</v>
      </c>
      <c r="B31" s="26">
        <v>40381</v>
      </c>
      <c r="C31" s="26">
        <f t="shared" si="1"/>
        <v>245</v>
      </c>
      <c r="D31" s="45">
        <f t="shared" si="2"/>
        <v>0.61042455650788252</v>
      </c>
      <c r="E31" s="44">
        <f t="shared" si="0"/>
        <v>1222.2600824362496</v>
      </c>
      <c r="F31" s="26">
        <f t="shared" si="3"/>
        <v>5.4243457070979275</v>
      </c>
      <c r="G31" s="43">
        <f t="shared" si="4"/>
        <v>0.44577468785380603</v>
      </c>
      <c r="H31" s="26">
        <v>592273.01266629843</v>
      </c>
      <c r="I31" s="26">
        <f t="shared" si="5"/>
        <v>6205.9831139636226</v>
      </c>
      <c r="J31" s="45">
        <f t="shared" si="6"/>
        <v>1.0589203625230414</v>
      </c>
    </row>
    <row r="32" spans="1:10">
      <c r="A32" s="39">
        <v>2039</v>
      </c>
      <c r="B32" s="26">
        <v>40612</v>
      </c>
      <c r="C32" s="26">
        <f t="shared" si="1"/>
        <v>231</v>
      </c>
      <c r="D32" s="45">
        <f t="shared" si="2"/>
        <v>0.57205121220376132</v>
      </c>
      <c r="E32" s="44">
        <f t="shared" si="0"/>
        <v>1228.342410063804</v>
      </c>
      <c r="F32" s="26">
        <f t="shared" si="3"/>
        <v>6.0823276275543776</v>
      </c>
      <c r="G32" s="43">
        <f t="shared" si="4"/>
        <v>0.49762957286725307</v>
      </c>
      <c r="H32" s="26">
        <v>598625.30349013442</v>
      </c>
      <c r="I32" s="26">
        <f t="shared" si="5"/>
        <v>6352.290823835996</v>
      </c>
      <c r="J32" s="45">
        <f t="shared" si="6"/>
        <v>1.0725274810748475</v>
      </c>
    </row>
  </sheetData>
  <mergeCells count="6">
    <mergeCell ref="A1:J1"/>
    <mergeCell ref="A2:J2"/>
    <mergeCell ref="A3:J3"/>
    <mergeCell ref="B5:D5"/>
    <mergeCell ref="E5:G5"/>
    <mergeCell ref="H5:J5"/>
  </mergeCells>
  <pageMargins left="0.75" right="0.75" top="0.62" bottom="1" header="0.5" footer="0.5"/>
  <pageSetup scale="8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2EDD1-120C-4805-AC94-12FC4F60A99C}">
  <sheetPr>
    <pageSetUpPr fitToPage="1"/>
  </sheetPr>
  <dimension ref="A1:J32"/>
  <sheetViews>
    <sheetView zoomScaleNormal="100" workbookViewId="0">
      <selection activeCell="H7" sqref="H7"/>
    </sheetView>
  </sheetViews>
  <sheetFormatPr defaultColWidth="10.28515625" defaultRowHeight="15.75"/>
  <cols>
    <col min="1" max="1" width="7.28515625" style="20" bestFit="1" customWidth="1"/>
    <col min="2" max="2" width="10.85546875" style="20" bestFit="1" customWidth="1"/>
    <col min="3" max="4" width="10.42578125" style="20" bestFit="1" customWidth="1"/>
    <col min="5" max="5" width="10.85546875" style="20" bestFit="1" customWidth="1"/>
    <col min="6" max="7" width="10.42578125" style="20" bestFit="1" customWidth="1"/>
    <col min="8" max="8" width="10.85546875" style="20" bestFit="1" customWidth="1"/>
    <col min="9" max="10" width="10.42578125" style="20" bestFit="1" customWidth="1"/>
    <col min="11" max="16384" width="10.28515625" style="20"/>
  </cols>
  <sheetData>
    <row r="1" spans="1:10" ht="18.75">
      <c r="A1" s="83" t="s">
        <v>27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8.75">
      <c r="A2" s="83" t="s">
        <v>1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18.75">
      <c r="A3" s="83" t="s">
        <v>2</v>
      </c>
      <c r="B3" s="99"/>
      <c r="C3" s="99"/>
      <c r="D3" s="99"/>
      <c r="E3" s="99"/>
      <c r="F3" s="99"/>
      <c r="G3" s="99"/>
      <c r="H3" s="99"/>
      <c r="I3" s="99"/>
      <c r="J3" s="99"/>
    </row>
    <row r="4" spans="1:10">
      <c r="A4" s="1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84" t="s">
        <v>3</v>
      </c>
      <c r="C5" s="84"/>
      <c r="D5" s="85"/>
      <c r="E5" s="86" t="s">
        <v>4</v>
      </c>
      <c r="F5" s="84"/>
      <c r="G5" s="85"/>
      <c r="H5" s="84" t="s">
        <v>5</v>
      </c>
      <c r="I5" s="84"/>
      <c r="J5" s="84"/>
    </row>
    <row r="6" spans="1:10" ht="48.75" thickTop="1" thickBot="1">
      <c r="A6" s="2"/>
      <c r="B6" s="3" t="s">
        <v>6</v>
      </c>
      <c r="C6" s="3" t="s">
        <v>7</v>
      </c>
      <c r="D6" s="4" t="s">
        <v>8</v>
      </c>
      <c r="E6" s="5" t="s">
        <v>9</v>
      </c>
      <c r="F6" s="3" t="s">
        <v>10</v>
      </c>
      <c r="G6" s="4" t="s">
        <v>8</v>
      </c>
      <c r="H6" s="3" t="s">
        <v>11</v>
      </c>
      <c r="I6" s="3" t="s">
        <v>12</v>
      </c>
      <c r="J6" s="3" t="s">
        <v>8</v>
      </c>
    </row>
    <row r="7" spans="1:10" ht="16.5" thickTop="1">
      <c r="A7" s="6">
        <v>2014</v>
      </c>
      <c r="B7" s="7">
        <v>55937</v>
      </c>
      <c r="C7" s="7"/>
      <c r="D7" s="12"/>
      <c r="E7" s="10">
        <f t="shared" ref="E7:E23" si="0">+(H7*1000)/12/B7</f>
        <v>1115.0938675057057</v>
      </c>
      <c r="F7" s="7"/>
      <c r="G7" s="12"/>
      <c r="H7" s="7">
        <v>748500.06799999997</v>
      </c>
      <c r="I7" s="7"/>
      <c r="J7" s="13"/>
    </row>
    <row r="8" spans="1:10">
      <c r="A8" s="6">
        <v>2015</v>
      </c>
      <c r="B8" s="7">
        <v>56754</v>
      </c>
      <c r="C8" s="7">
        <f t="shared" ref="C8:C23" si="1">+B8-B7</f>
        <v>817</v>
      </c>
      <c r="D8" s="12">
        <f t="shared" ref="D8:D23" si="2">(+B8/B7-1)*100</f>
        <v>1.4605717146074948</v>
      </c>
      <c r="E8" s="10">
        <f t="shared" si="0"/>
        <v>1095.7410079759429</v>
      </c>
      <c r="F8" s="7">
        <f t="shared" ref="F8:F23" si="3">+E8-E7</f>
        <v>-19.352859529762782</v>
      </c>
      <c r="G8" s="12">
        <f t="shared" ref="G8:G23" si="4">(+E8/E7-1)*100</f>
        <v>-1.7355363609928398</v>
      </c>
      <c r="H8" s="7">
        <v>746252.22199999995</v>
      </c>
      <c r="I8" s="7">
        <f t="shared" ref="I8:I23" si="5">+H8-H7</f>
        <v>-2247.8460000000196</v>
      </c>
      <c r="J8" s="13">
        <f t="shared" ref="J8:J23" si="6">(+H8/H7-1)*100</f>
        <v>-0.30031339957072856</v>
      </c>
    </row>
    <row r="9" spans="1:10">
      <c r="A9" s="6">
        <v>2016</v>
      </c>
      <c r="B9" s="7">
        <v>57433</v>
      </c>
      <c r="C9" s="7">
        <f t="shared" si="1"/>
        <v>679</v>
      </c>
      <c r="D9" s="12">
        <f t="shared" si="2"/>
        <v>1.1963914437748802</v>
      </c>
      <c r="E9" s="10">
        <f t="shared" si="0"/>
        <v>1098.6253329967092</v>
      </c>
      <c r="F9" s="7">
        <f t="shared" si="3"/>
        <v>2.884325020766255</v>
      </c>
      <c r="G9" s="12">
        <f t="shared" si="4"/>
        <v>0.26323054442347615</v>
      </c>
      <c r="H9" s="7">
        <v>757168.18500000006</v>
      </c>
      <c r="I9" s="7">
        <f t="shared" si="5"/>
        <v>10915.963000000105</v>
      </c>
      <c r="J9" s="13">
        <f t="shared" si="6"/>
        <v>1.4627712559092565</v>
      </c>
    </row>
    <row r="10" spans="1:10">
      <c r="A10" s="6">
        <v>2017</v>
      </c>
      <c r="B10" s="7">
        <v>58125</v>
      </c>
      <c r="C10" s="7">
        <f t="shared" si="1"/>
        <v>692</v>
      </c>
      <c r="D10" s="12">
        <f t="shared" si="2"/>
        <v>1.2048822105757973</v>
      </c>
      <c r="E10" s="10">
        <f t="shared" si="0"/>
        <v>1038.5805835125448</v>
      </c>
      <c r="F10" s="7">
        <f t="shared" si="3"/>
        <v>-60.044749484164413</v>
      </c>
      <c r="G10" s="12">
        <f t="shared" si="4"/>
        <v>-5.4654437396214899</v>
      </c>
      <c r="H10" s="7">
        <v>724409.95700000005</v>
      </c>
      <c r="I10" s="7">
        <f t="shared" si="5"/>
        <v>-32758.228000000003</v>
      </c>
      <c r="J10" s="13">
        <f t="shared" si="6"/>
        <v>-4.3264136883934157</v>
      </c>
    </row>
    <row r="11" spans="1:10">
      <c r="A11" s="6">
        <v>2018</v>
      </c>
      <c r="B11" s="7">
        <v>58810</v>
      </c>
      <c r="C11" s="7">
        <f t="shared" si="1"/>
        <v>685</v>
      </c>
      <c r="D11" s="12">
        <f t="shared" si="2"/>
        <v>1.1784946236559124</v>
      </c>
      <c r="E11" s="10">
        <f t="shared" si="0"/>
        <v>1151.0093039732474</v>
      </c>
      <c r="F11" s="7">
        <f t="shared" si="3"/>
        <v>112.42872046070261</v>
      </c>
      <c r="G11" s="12">
        <f t="shared" si="4"/>
        <v>10.825228417082622</v>
      </c>
      <c r="H11" s="7">
        <v>812290.28599999996</v>
      </c>
      <c r="I11" s="7">
        <f t="shared" si="5"/>
        <v>87880.328999999911</v>
      </c>
      <c r="J11" s="13">
        <f t="shared" si="6"/>
        <v>12.13129777563231</v>
      </c>
    </row>
    <row r="12" spans="1:10">
      <c r="A12" s="6">
        <v>2019</v>
      </c>
      <c r="B12" s="7">
        <v>59460</v>
      </c>
      <c r="C12" s="7">
        <f t="shared" si="1"/>
        <v>650</v>
      </c>
      <c r="D12" s="12">
        <f t="shared" si="2"/>
        <v>1.1052542084679429</v>
      </c>
      <c r="E12" s="10">
        <f t="shared" si="0"/>
        <v>1118.1927486265276</v>
      </c>
      <c r="F12" s="7">
        <f t="shared" si="3"/>
        <v>-32.816555346719724</v>
      </c>
      <c r="G12" s="12">
        <f t="shared" si="4"/>
        <v>-2.8511112146042628</v>
      </c>
      <c r="H12" s="7">
        <v>797852.89</v>
      </c>
      <c r="I12" s="7">
        <f t="shared" si="5"/>
        <v>-14437.39599999995</v>
      </c>
      <c r="J12" s="13">
        <f t="shared" si="6"/>
        <v>-1.7773690328238057</v>
      </c>
    </row>
    <row r="13" spans="1:10">
      <c r="A13" s="6">
        <v>2020</v>
      </c>
      <c r="B13" s="7">
        <v>60292</v>
      </c>
      <c r="C13" s="7">
        <f t="shared" si="1"/>
        <v>832</v>
      </c>
      <c r="D13" s="12">
        <f t="shared" si="2"/>
        <v>1.3992600067272098</v>
      </c>
      <c r="E13" s="10">
        <f t="shared" si="0"/>
        <v>1089.1833161945201</v>
      </c>
      <c r="F13" s="7">
        <f t="shared" si="3"/>
        <v>-29.009432432007543</v>
      </c>
      <c r="G13" s="12">
        <f t="shared" si="4"/>
        <v>-2.5943141258642277</v>
      </c>
      <c r="H13" s="7">
        <v>788028.48600000003</v>
      </c>
      <c r="I13" s="7">
        <f t="shared" si="5"/>
        <v>-9824.4039999999804</v>
      </c>
      <c r="J13" s="13">
        <f t="shared" si="6"/>
        <v>-1.2313553191491189</v>
      </c>
    </row>
    <row r="14" spans="1:10">
      <c r="A14" s="6">
        <v>2021</v>
      </c>
      <c r="B14" s="7">
        <v>61393</v>
      </c>
      <c r="C14" s="7">
        <f t="shared" si="1"/>
        <v>1101</v>
      </c>
      <c r="D14" s="12">
        <f t="shared" si="2"/>
        <v>1.8261129171365909</v>
      </c>
      <c r="E14" s="10">
        <f t="shared" si="0"/>
        <v>1092.631790269249</v>
      </c>
      <c r="F14" s="7">
        <f t="shared" si="3"/>
        <v>3.4484740747288924</v>
      </c>
      <c r="G14" s="12">
        <f t="shared" si="4"/>
        <v>0.31661098948683186</v>
      </c>
      <c r="H14" s="7">
        <v>804959.32200000004</v>
      </c>
      <c r="I14" s="7">
        <f t="shared" si="5"/>
        <v>16930.83600000001</v>
      </c>
      <c r="J14" s="13">
        <f t="shared" si="6"/>
        <v>2.1485055807995312</v>
      </c>
    </row>
    <row r="15" spans="1:10">
      <c r="A15" s="6">
        <v>2022</v>
      </c>
      <c r="B15" s="7">
        <v>62266</v>
      </c>
      <c r="C15" s="7">
        <f t="shared" si="1"/>
        <v>873</v>
      </c>
      <c r="D15" s="12">
        <f t="shared" si="2"/>
        <v>1.4219862199273514</v>
      </c>
      <c r="E15" s="10">
        <f t="shared" si="0"/>
        <v>1102.8964844377349</v>
      </c>
      <c r="F15" s="7">
        <f t="shared" si="3"/>
        <v>10.264694168485903</v>
      </c>
      <c r="G15" s="12">
        <f t="shared" si="4"/>
        <v>0.93944677977531033</v>
      </c>
      <c r="H15" s="7">
        <v>824075.43</v>
      </c>
      <c r="I15" s="7">
        <f t="shared" si="5"/>
        <v>19116.108000000007</v>
      </c>
      <c r="J15" s="13">
        <f t="shared" si="6"/>
        <v>2.3747918034546345</v>
      </c>
    </row>
    <row r="16" spans="1:10" ht="16.5" thickBot="1">
      <c r="A16" s="14">
        <v>2023</v>
      </c>
      <c r="B16" s="15">
        <v>62998</v>
      </c>
      <c r="C16" s="15">
        <f t="shared" si="1"/>
        <v>732</v>
      </c>
      <c r="D16" s="16">
        <f t="shared" si="2"/>
        <v>1.1756014518356617</v>
      </c>
      <c r="E16" s="17">
        <f t="shared" si="0"/>
        <v>1006.9094534747135</v>
      </c>
      <c r="F16" s="15">
        <f t="shared" si="3"/>
        <v>-95.987030963021425</v>
      </c>
      <c r="G16" s="16">
        <f t="shared" si="4"/>
        <v>-8.7031768001288317</v>
      </c>
      <c r="H16" s="15">
        <v>761199.38100000005</v>
      </c>
      <c r="I16" s="15">
        <f t="shared" si="5"/>
        <v>-62876.048999999999</v>
      </c>
      <c r="J16" s="18">
        <f t="shared" si="6"/>
        <v>-7.6298900211112963</v>
      </c>
    </row>
    <row r="17" spans="1:10">
      <c r="A17" s="19">
        <v>2024</v>
      </c>
      <c r="B17" s="7">
        <v>63810</v>
      </c>
      <c r="C17" s="7">
        <f t="shared" si="1"/>
        <v>812</v>
      </c>
      <c r="D17" s="12">
        <f t="shared" si="2"/>
        <v>1.2889298072954691</v>
      </c>
      <c r="E17" s="10">
        <f t="shared" si="0"/>
        <v>1093.1475474063627</v>
      </c>
      <c r="F17" s="7">
        <f t="shared" si="3"/>
        <v>86.238093931649246</v>
      </c>
      <c r="G17" s="12">
        <f t="shared" si="4"/>
        <v>8.5646324636294615</v>
      </c>
      <c r="H17" s="7">
        <v>837044.94</v>
      </c>
      <c r="I17" s="7">
        <f t="shared" si="5"/>
        <v>75845.558999999892</v>
      </c>
      <c r="J17" s="13">
        <f t="shared" si="6"/>
        <v>9.9639543716339318</v>
      </c>
    </row>
    <row r="18" spans="1:10">
      <c r="A18" s="19">
        <v>2025</v>
      </c>
      <c r="B18" s="7">
        <v>64660</v>
      </c>
      <c r="C18" s="7">
        <f t="shared" si="1"/>
        <v>850</v>
      </c>
      <c r="D18" s="12">
        <f t="shared" si="2"/>
        <v>1.3320796113461819</v>
      </c>
      <c r="E18" s="10">
        <f t="shared" si="0"/>
        <v>1098.9406637341194</v>
      </c>
      <c r="F18" s="7">
        <f t="shared" si="3"/>
        <v>5.7931163277567066</v>
      </c>
      <c r="G18" s="12">
        <f t="shared" si="4"/>
        <v>0.52994825277719038</v>
      </c>
      <c r="H18" s="7">
        <v>852690.03980457794</v>
      </c>
      <c r="I18" s="7">
        <f t="shared" si="5"/>
        <v>15645.099804578</v>
      </c>
      <c r="J18" s="13">
        <f t="shared" si="6"/>
        <v>1.8690871967493194</v>
      </c>
    </row>
    <row r="19" spans="1:10">
      <c r="A19" s="19">
        <v>2026</v>
      </c>
      <c r="B19" s="7">
        <v>65559</v>
      </c>
      <c r="C19" s="7">
        <f t="shared" si="1"/>
        <v>899</v>
      </c>
      <c r="D19" s="12">
        <f t="shared" si="2"/>
        <v>1.3903495205691341</v>
      </c>
      <c r="E19" s="10">
        <f t="shared" si="0"/>
        <v>1107.1153021489035</v>
      </c>
      <c r="F19" s="7">
        <f t="shared" si="3"/>
        <v>8.1746384147841127</v>
      </c>
      <c r="G19" s="12">
        <f t="shared" si="4"/>
        <v>0.74386531362005126</v>
      </c>
      <c r="H19" s="7">
        <v>870976.46512295958</v>
      </c>
      <c r="I19" s="7">
        <f t="shared" si="5"/>
        <v>18286.425318381633</v>
      </c>
      <c r="J19" s="13">
        <f t="shared" si="6"/>
        <v>2.1445571620107851</v>
      </c>
    </row>
    <row r="20" spans="1:10">
      <c r="A20" s="19">
        <v>2027</v>
      </c>
      <c r="B20" s="7">
        <v>66454</v>
      </c>
      <c r="C20" s="7">
        <f t="shared" si="1"/>
        <v>895</v>
      </c>
      <c r="D20" s="12">
        <f t="shared" si="2"/>
        <v>1.3651825073597745</v>
      </c>
      <c r="E20" s="10">
        <f t="shared" si="0"/>
        <v>1111.2115913671087</v>
      </c>
      <c r="F20" s="7">
        <f t="shared" si="3"/>
        <v>4.0962892182051291</v>
      </c>
      <c r="G20" s="12">
        <f t="shared" si="4"/>
        <v>0.36999662187435778</v>
      </c>
      <c r="H20" s="7">
        <v>886133.4611125181</v>
      </c>
      <c r="I20" s="7">
        <f t="shared" si="5"/>
        <v>15156.99598955852</v>
      </c>
      <c r="J20" s="13">
        <f t="shared" si="6"/>
        <v>1.7402302583938045</v>
      </c>
    </row>
    <row r="21" spans="1:10">
      <c r="A21" s="19">
        <v>2028</v>
      </c>
      <c r="B21" s="7">
        <v>67319</v>
      </c>
      <c r="C21" s="7">
        <f t="shared" si="1"/>
        <v>865</v>
      </c>
      <c r="D21" s="12">
        <f t="shared" si="2"/>
        <v>1.3016522707436806</v>
      </c>
      <c r="E21" s="10">
        <f t="shared" si="0"/>
        <v>1117.3397391955884</v>
      </c>
      <c r="F21" s="7">
        <f t="shared" si="3"/>
        <v>6.1281478284797686</v>
      </c>
      <c r="G21" s="12">
        <f t="shared" si="4"/>
        <v>0.55148343268633937</v>
      </c>
      <c r="H21" s="7">
        <v>902618.32683489379</v>
      </c>
      <c r="I21" s="7">
        <f t="shared" si="5"/>
        <v>16484.865722375689</v>
      </c>
      <c r="J21" s="13">
        <f t="shared" si="6"/>
        <v>1.8603141000543388</v>
      </c>
    </row>
    <row r="22" spans="1:10">
      <c r="A22" s="19">
        <v>2029</v>
      </c>
      <c r="B22" s="7">
        <v>68156</v>
      </c>
      <c r="C22" s="7">
        <f t="shared" si="1"/>
        <v>837</v>
      </c>
      <c r="D22" s="12">
        <f t="shared" si="2"/>
        <v>1.2433339770347107</v>
      </c>
      <c r="E22" s="10">
        <f t="shared" si="0"/>
        <v>1115.6467028579807</v>
      </c>
      <c r="F22" s="7">
        <f t="shared" si="3"/>
        <v>-1.6930363376077366</v>
      </c>
      <c r="G22" s="12">
        <f t="shared" si="4"/>
        <v>-0.1515238631740301</v>
      </c>
      <c r="H22" s="7">
        <v>912456.2001598624</v>
      </c>
      <c r="I22" s="7">
        <f t="shared" si="5"/>
        <v>9837.8733249686193</v>
      </c>
      <c r="J22" s="13">
        <f t="shared" si="6"/>
        <v>1.0899261661865278</v>
      </c>
    </row>
    <row r="23" spans="1:10">
      <c r="A23" s="19">
        <v>2030</v>
      </c>
      <c r="B23" s="7">
        <v>69015</v>
      </c>
      <c r="C23" s="7">
        <f t="shared" si="1"/>
        <v>859</v>
      </c>
      <c r="D23" s="12">
        <f t="shared" si="2"/>
        <v>1.2603439168965336</v>
      </c>
      <c r="E23" s="10">
        <f t="shared" si="0"/>
        <v>1118.0210147315779</v>
      </c>
      <c r="F23" s="7">
        <f t="shared" si="3"/>
        <v>2.3743118735972075</v>
      </c>
      <c r="G23" s="12">
        <f t="shared" si="4"/>
        <v>0.21281933317374158</v>
      </c>
      <c r="H23" s="7">
        <v>925922.64398039819</v>
      </c>
      <c r="I23" s="7">
        <f t="shared" si="5"/>
        <v>13466.443820535787</v>
      </c>
      <c r="J23" s="13">
        <f t="shared" si="6"/>
        <v>1.4758455055899011</v>
      </c>
    </row>
    <row r="24" spans="1:10">
      <c r="A24" s="19">
        <v>2031</v>
      </c>
      <c r="B24" s="7">
        <v>69898</v>
      </c>
      <c r="C24" s="7">
        <f>+B24-B23</f>
        <v>883</v>
      </c>
      <c r="D24" s="12">
        <f>(+B24/B23-1)*100</f>
        <v>1.2794320075345977</v>
      </c>
      <c r="E24" s="10">
        <f>+(H24*1000)/12/B24</f>
        <v>1120.8327814958657</v>
      </c>
      <c r="F24" s="7">
        <f>+E24-E23</f>
        <v>2.8117667642877677</v>
      </c>
      <c r="G24" s="12">
        <f>(+E24/E23-1)*100</f>
        <v>0.2514949832998381</v>
      </c>
      <c r="H24" s="7">
        <v>940127.6371319762</v>
      </c>
      <c r="I24" s="7">
        <f>+H24-H23</f>
        <v>14204.993151578004</v>
      </c>
      <c r="J24" s="13">
        <f>(+H24/H23-1)*100</f>
        <v>1.5341446981480988</v>
      </c>
    </row>
    <row r="25" spans="1:10">
      <c r="A25" s="19">
        <v>2032</v>
      </c>
      <c r="B25" s="7">
        <v>70757</v>
      </c>
      <c r="C25" s="7">
        <f>+B25-B24</f>
        <v>859</v>
      </c>
      <c r="D25" s="12">
        <f>(+B25/B24-1)*100</f>
        <v>1.2289335889438924</v>
      </c>
      <c r="E25" s="10">
        <f>+(H25*1000)/12/B25</f>
        <v>1126.9032505379557</v>
      </c>
      <c r="F25" s="7">
        <f>+E25-E24</f>
        <v>6.0704690420900533</v>
      </c>
      <c r="G25" s="12">
        <f>(+E25/E24-1)*100</f>
        <v>0.5416034525675073</v>
      </c>
      <c r="H25" s="7">
        <v>956835.51957976958</v>
      </c>
      <c r="I25" s="7">
        <f>+H25-H24</f>
        <v>16707.882447793381</v>
      </c>
      <c r="J25" s="13">
        <f>(+H25/H24-1)*100</f>
        <v>1.777192988258891</v>
      </c>
    </row>
    <row r="26" spans="1:10">
      <c r="A26" s="19">
        <v>2033</v>
      </c>
      <c r="B26" s="7">
        <v>71617</v>
      </c>
      <c r="C26" s="7">
        <f t="shared" ref="C26:C32" si="7">+B26-B25</f>
        <v>860</v>
      </c>
      <c r="D26" s="12">
        <f t="shared" ref="D26:D32" si="8">(+B26/B25-1)*100</f>
        <v>1.2154274488743066</v>
      </c>
      <c r="E26" s="10">
        <f t="shared" ref="E26:E32" si="9">+(H26*1000)/12/B26</f>
        <v>1125.5291507447951</v>
      </c>
      <c r="F26" s="7">
        <f t="shared" ref="F26:F32" si="10">+E26-E25</f>
        <v>-1.3740997931606671</v>
      </c>
      <c r="G26" s="12">
        <f t="shared" ref="G26:G32" si="11">(+E26/E25-1)*100</f>
        <v>-0.12193591530637038</v>
      </c>
      <c r="H26" s="7">
        <v>967284.25426667975</v>
      </c>
      <c r="I26" s="7">
        <f t="shared" ref="I26:I32" si="12">+H26-H25</f>
        <v>10448.734686910175</v>
      </c>
      <c r="J26" s="13">
        <f t="shared" ref="J26:J32" si="13">(+H26/H25-1)*100</f>
        <v>1.09200949098327</v>
      </c>
    </row>
    <row r="27" spans="1:10">
      <c r="A27" s="19">
        <v>2034</v>
      </c>
      <c r="B27" s="7">
        <v>72477</v>
      </c>
      <c r="C27" s="7">
        <f t="shared" si="7"/>
        <v>860</v>
      </c>
      <c r="D27" s="12">
        <f t="shared" si="8"/>
        <v>1.2008322046441533</v>
      </c>
      <c r="E27" s="10">
        <f t="shared" si="9"/>
        <v>1128.0907156213366</v>
      </c>
      <c r="F27" s="7">
        <f t="shared" si="10"/>
        <v>2.5615648765415244</v>
      </c>
      <c r="G27" s="12">
        <f t="shared" si="11"/>
        <v>0.22758760844590054</v>
      </c>
      <c r="H27" s="7">
        <v>981127.56955305126</v>
      </c>
      <c r="I27" s="7">
        <f t="shared" si="12"/>
        <v>13843.315286371508</v>
      </c>
      <c r="J27" s="13">
        <f t="shared" si="13"/>
        <v>1.4311527583860562</v>
      </c>
    </row>
    <row r="28" spans="1:10">
      <c r="A28" s="19">
        <v>2035</v>
      </c>
      <c r="B28" s="7">
        <v>73302</v>
      </c>
      <c r="C28" s="7">
        <f t="shared" si="7"/>
        <v>825</v>
      </c>
      <c r="D28" s="12">
        <f t="shared" si="8"/>
        <v>1.1382921478537922</v>
      </c>
      <c r="E28" s="10">
        <f t="shared" si="9"/>
        <v>1133.1524686214411</v>
      </c>
      <c r="F28" s="7">
        <f t="shared" si="10"/>
        <v>5.0617530001045452</v>
      </c>
      <c r="G28" s="12">
        <f t="shared" si="11"/>
        <v>0.44870088282895626</v>
      </c>
      <c r="H28" s="7">
        <v>996748.10705866653</v>
      </c>
      <c r="I28" s="7">
        <f t="shared" si="12"/>
        <v>15620.53750561527</v>
      </c>
      <c r="J28" s="13">
        <f t="shared" si="13"/>
        <v>1.5921005575993741</v>
      </c>
    </row>
    <row r="29" spans="1:10">
      <c r="A29" s="19">
        <v>2036</v>
      </c>
      <c r="B29" s="7">
        <v>74115</v>
      </c>
      <c r="C29" s="7">
        <f t="shared" si="7"/>
        <v>813</v>
      </c>
      <c r="D29" s="12">
        <f t="shared" si="8"/>
        <v>1.1091102562003741</v>
      </c>
      <c r="E29" s="10">
        <f t="shared" si="9"/>
        <v>1142.4280895387799</v>
      </c>
      <c r="F29" s="7">
        <f t="shared" si="10"/>
        <v>9.275620917338756</v>
      </c>
      <c r="G29" s="12">
        <f t="shared" si="11"/>
        <v>0.81856777213953347</v>
      </c>
      <c r="H29" s="7">
        <v>1016052.6942740001</v>
      </c>
      <c r="I29" s="7">
        <f t="shared" si="12"/>
        <v>19304.587215333595</v>
      </c>
      <c r="J29" s="13">
        <f t="shared" si="13"/>
        <v>1.9367568474546681</v>
      </c>
    </row>
    <row r="30" spans="1:10">
      <c r="A30" s="19">
        <v>2037</v>
      </c>
      <c r="B30" s="7">
        <v>74929</v>
      </c>
      <c r="C30" s="7">
        <f t="shared" si="7"/>
        <v>814</v>
      </c>
      <c r="D30" s="12">
        <f t="shared" si="8"/>
        <v>1.0982931930108686</v>
      </c>
      <c r="E30" s="10">
        <f t="shared" si="9"/>
        <v>1144.6687558473322</v>
      </c>
      <c r="F30" s="7">
        <f t="shared" si="10"/>
        <v>2.2406663085523633</v>
      </c>
      <c r="G30" s="12">
        <f t="shared" si="11"/>
        <v>0.19613193417338248</v>
      </c>
      <c r="H30" s="7">
        <v>1029226.622482617</v>
      </c>
      <c r="I30" s="7">
        <f t="shared" si="12"/>
        <v>13173.928208616911</v>
      </c>
      <c r="J30" s="13">
        <f t="shared" si="13"/>
        <v>1.296579230866568</v>
      </c>
    </row>
    <row r="31" spans="1:10">
      <c r="A31" s="19">
        <v>2038</v>
      </c>
      <c r="B31" s="7">
        <v>75742</v>
      </c>
      <c r="C31" s="7">
        <f t="shared" si="7"/>
        <v>813</v>
      </c>
      <c r="D31" s="12">
        <f t="shared" si="8"/>
        <v>1.0850271590439053</v>
      </c>
      <c r="E31" s="10">
        <f t="shared" si="9"/>
        <v>1150.7104073896126</v>
      </c>
      <c r="F31" s="7">
        <f t="shared" si="10"/>
        <v>6.0416515422803059</v>
      </c>
      <c r="G31" s="12">
        <f t="shared" si="11"/>
        <v>0.52780784933785796</v>
      </c>
      <c r="H31" s="7">
        <v>1045885.2921180484</v>
      </c>
      <c r="I31" s="7">
        <f t="shared" si="12"/>
        <v>16658.669635431375</v>
      </c>
      <c r="J31" s="13">
        <f t="shared" si="13"/>
        <v>1.6185618668946411</v>
      </c>
    </row>
    <row r="32" spans="1:10">
      <c r="A32" s="19">
        <v>2039</v>
      </c>
      <c r="B32" s="7">
        <v>76538</v>
      </c>
      <c r="C32" s="7">
        <f t="shared" si="7"/>
        <v>796</v>
      </c>
      <c r="D32" s="12">
        <f t="shared" si="8"/>
        <v>1.0509360724564987</v>
      </c>
      <c r="E32" s="10">
        <f t="shared" si="9"/>
        <v>1157.5858694619924</v>
      </c>
      <c r="F32" s="7">
        <f t="shared" si="10"/>
        <v>6.8754620723798325</v>
      </c>
      <c r="G32" s="12">
        <f t="shared" si="11"/>
        <v>0.59749716594437174</v>
      </c>
      <c r="H32" s="7">
        <v>1063191.6873225837</v>
      </c>
      <c r="I32" s="7">
        <f t="shared" si="12"/>
        <v>17306.395204535336</v>
      </c>
      <c r="J32" s="13">
        <f t="shared" si="13"/>
        <v>1.6547125516496841</v>
      </c>
    </row>
  </sheetData>
  <mergeCells count="6">
    <mergeCell ref="A1:J1"/>
    <mergeCell ref="A2:J2"/>
    <mergeCell ref="A3:J3"/>
    <mergeCell ref="B5:D5"/>
    <mergeCell ref="E5:G5"/>
    <mergeCell ref="H5:J5"/>
  </mergeCells>
  <pageMargins left="0.75" right="0.75" top="0.57999999999999996" bottom="1" header="0.5" footer="0.5"/>
  <pageSetup scale="8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13BDF-2047-40AD-AA76-FF1BAD72A240}">
  <sheetPr>
    <pageSetUpPr fitToPage="1"/>
  </sheetPr>
  <dimension ref="A1:J32"/>
  <sheetViews>
    <sheetView showGridLines="0" zoomScaleNormal="100" workbookViewId="0">
      <selection activeCell="H7" sqref="H7"/>
    </sheetView>
  </sheetViews>
  <sheetFormatPr defaultColWidth="10.28515625" defaultRowHeight="15.75"/>
  <cols>
    <col min="1" max="1" width="7.28515625" style="20" bestFit="1" customWidth="1"/>
    <col min="2" max="2" width="10.85546875" style="20" bestFit="1" customWidth="1"/>
    <col min="3" max="4" width="10.42578125" style="20" bestFit="1" customWidth="1"/>
    <col min="5" max="5" width="10.85546875" style="20" bestFit="1" customWidth="1"/>
    <col min="6" max="7" width="10.42578125" style="20" bestFit="1" customWidth="1"/>
    <col min="8" max="8" width="12" style="20" bestFit="1" customWidth="1"/>
    <col min="9" max="9" width="10.5703125" style="20" bestFit="1" customWidth="1"/>
    <col min="10" max="10" width="10.42578125" style="20" bestFit="1" customWidth="1"/>
    <col min="11" max="16384" width="10.28515625" style="20"/>
  </cols>
  <sheetData>
    <row r="1" spans="1:10" ht="18.75">
      <c r="A1" s="79" t="s">
        <v>28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8.75">
      <c r="A2" s="79" t="s">
        <v>1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18.75">
      <c r="A3" s="79" t="s">
        <v>2</v>
      </c>
      <c r="B3" s="97"/>
      <c r="C3" s="97"/>
      <c r="D3" s="97"/>
      <c r="E3" s="97"/>
      <c r="F3" s="97"/>
      <c r="G3" s="97"/>
      <c r="H3" s="97"/>
      <c r="I3" s="97"/>
      <c r="J3" s="97"/>
    </row>
    <row r="4" spans="1:10">
      <c r="A4" s="21"/>
    </row>
    <row r="5" spans="1:10" ht="16.5" thickBot="1">
      <c r="B5" s="81" t="s">
        <v>3</v>
      </c>
      <c r="C5" s="81"/>
      <c r="D5" s="81"/>
      <c r="E5" s="82" t="s">
        <v>4</v>
      </c>
      <c r="F5" s="81"/>
      <c r="G5" s="87"/>
      <c r="H5" s="81" t="s">
        <v>5</v>
      </c>
      <c r="I5" s="81"/>
      <c r="J5" s="81"/>
    </row>
    <row r="6" spans="1:10" ht="48.75" thickTop="1" thickBot="1">
      <c r="B6" s="22" t="s">
        <v>6</v>
      </c>
      <c r="C6" s="22" t="s">
        <v>7</v>
      </c>
      <c r="D6" s="22" t="s">
        <v>8</v>
      </c>
      <c r="E6" s="23" t="s">
        <v>9</v>
      </c>
      <c r="F6" s="22" t="s">
        <v>10</v>
      </c>
      <c r="G6" s="24" t="s">
        <v>8</v>
      </c>
      <c r="H6" s="22" t="s">
        <v>11</v>
      </c>
      <c r="I6" s="22" t="s">
        <v>12</v>
      </c>
      <c r="J6" s="22" t="s">
        <v>8</v>
      </c>
    </row>
    <row r="7" spans="1:10" ht="16.5" thickTop="1">
      <c r="A7" s="25">
        <v>2014</v>
      </c>
      <c r="B7" s="26">
        <v>45790</v>
      </c>
      <c r="C7" s="27"/>
      <c r="D7" s="28"/>
      <c r="E7" s="29">
        <f t="shared" ref="E7:E23" si="0">+(H7*1000)/12/B7</f>
        <v>1341.6963874936305</v>
      </c>
      <c r="F7" s="27"/>
      <c r="G7" s="30"/>
      <c r="H7" s="27">
        <v>737235.33100000001</v>
      </c>
      <c r="I7" s="27"/>
      <c r="J7" s="28"/>
    </row>
    <row r="8" spans="1:10">
      <c r="A8" s="25">
        <v>2015</v>
      </c>
      <c r="B8" s="26">
        <v>46290</v>
      </c>
      <c r="C8" s="27">
        <f t="shared" ref="C8:C23" si="1">+B8-B7</f>
        <v>500</v>
      </c>
      <c r="D8" s="28">
        <f t="shared" ref="D8:D23" si="2">(+B8/B7-1)*100</f>
        <v>1.0919414719370968</v>
      </c>
      <c r="E8" s="29">
        <f t="shared" si="0"/>
        <v>1284.053866925902</v>
      </c>
      <c r="F8" s="27">
        <f t="shared" ref="F8:F23" si="3">+E8-E7</f>
        <v>-57.642520567728525</v>
      </c>
      <c r="G8" s="30">
        <f t="shared" ref="G8:G23" si="4">(+E8/E7-1)*100</f>
        <v>-4.296241765650743</v>
      </c>
      <c r="H8" s="27">
        <v>713266.24199999997</v>
      </c>
      <c r="I8" s="27">
        <f t="shared" ref="I8:I23" si="5">+H8-H7</f>
        <v>-23969.089000000036</v>
      </c>
      <c r="J8" s="28">
        <f t="shared" ref="J8:J23" si="6">(+H8/H7-1)*100</f>
        <v>-3.2512127392874568</v>
      </c>
    </row>
    <row r="9" spans="1:10">
      <c r="A9" s="25">
        <v>2016</v>
      </c>
      <c r="B9" s="26">
        <v>46901</v>
      </c>
      <c r="C9" s="27">
        <f t="shared" si="1"/>
        <v>611</v>
      </c>
      <c r="D9" s="28">
        <f t="shared" si="2"/>
        <v>1.3199395117736046</v>
      </c>
      <c r="E9" s="29">
        <f t="shared" si="0"/>
        <v>1285.6375947918666</v>
      </c>
      <c r="F9" s="27">
        <f t="shared" si="3"/>
        <v>1.5837278659646472</v>
      </c>
      <c r="G9" s="30">
        <f t="shared" si="4"/>
        <v>0.123338117407501</v>
      </c>
      <c r="H9" s="27">
        <v>723572.26599999995</v>
      </c>
      <c r="I9" s="27">
        <f t="shared" si="5"/>
        <v>10306.023999999976</v>
      </c>
      <c r="J9" s="28">
        <f t="shared" si="6"/>
        <v>1.4449056177258335</v>
      </c>
    </row>
    <row r="10" spans="1:10">
      <c r="A10" s="25">
        <v>2017</v>
      </c>
      <c r="B10" s="26">
        <v>47725</v>
      </c>
      <c r="C10" s="27">
        <f t="shared" si="1"/>
        <v>824</v>
      </c>
      <c r="D10" s="28">
        <f t="shared" si="2"/>
        <v>1.75689217713908</v>
      </c>
      <c r="E10" s="29">
        <f t="shared" si="0"/>
        <v>1220.5998969792213</v>
      </c>
      <c r="F10" s="27">
        <f t="shared" si="3"/>
        <v>-65.03769781264532</v>
      </c>
      <c r="G10" s="30">
        <f t="shared" si="4"/>
        <v>-5.0587893568229347</v>
      </c>
      <c r="H10" s="27">
        <v>699037.56099999999</v>
      </c>
      <c r="I10" s="27">
        <f t="shared" si="5"/>
        <v>-24534.704999999958</v>
      </c>
      <c r="J10" s="28">
        <f t="shared" si="6"/>
        <v>-3.390774654151818</v>
      </c>
    </row>
    <row r="11" spans="1:10">
      <c r="A11" s="25">
        <v>2018</v>
      </c>
      <c r="B11" s="26">
        <v>48395</v>
      </c>
      <c r="C11" s="27">
        <f t="shared" si="1"/>
        <v>670</v>
      </c>
      <c r="D11" s="28">
        <f t="shared" si="2"/>
        <v>1.4038763750654715</v>
      </c>
      <c r="E11" s="29">
        <f t="shared" si="0"/>
        <v>1340.8272221648242</v>
      </c>
      <c r="F11" s="27">
        <f t="shared" si="3"/>
        <v>120.22732518560292</v>
      </c>
      <c r="G11" s="30">
        <f t="shared" si="4"/>
        <v>9.8498554262658189</v>
      </c>
      <c r="H11" s="27">
        <v>778672.00100000005</v>
      </c>
      <c r="I11" s="27">
        <f t="shared" si="5"/>
        <v>79634.440000000061</v>
      </c>
      <c r="J11" s="28">
        <f t="shared" si="6"/>
        <v>11.392011594638763</v>
      </c>
    </row>
    <row r="12" spans="1:10">
      <c r="A12" s="25">
        <v>2019</v>
      </c>
      <c r="B12" s="26">
        <v>49113</v>
      </c>
      <c r="C12" s="27">
        <f t="shared" si="1"/>
        <v>718</v>
      </c>
      <c r="D12" s="28">
        <f t="shared" si="2"/>
        <v>1.4836243413575811</v>
      </c>
      <c r="E12" s="29">
        <f t="shared" si="0"/>
        <v>1293.6414119818921</v>
      </c>
      <c r="F12" s="27">
        <f t="shared" si="3"/>
        <v>-47.185810182932073</v>
      </c>
      <c r="G12" s="30">
        <f t="shared" si="4"/>
        <v>-3.5191566372547611</v>
      </c>
      <c r="H12" s="27">
        <v>762415.32799999998</v>
      </c>
      <c r="I12" s="27">
        <f t="shared" si="5"/>
        <v>-16256.673000000068</v>
      </c>
      <c r="J12" s="28">
        <f t="shared" si="6"/>
        <v>-2.0877433603780027</v>
      </c>
    </row>
    <row r="13" spans="1:10">
      <c r="A13" s="25">
        <v>2020</v>
      </c>
      <c r="B13" s="26">
        <v>50040</v>
      </c>
      <c r="C13" s="27">
        <f t="shared" si="1"/>
        <v>927</v>
      </c>
      <c r="D13" s="28">
        <f t="shared" si="2"/>
        <v>1.8874839655488307</v>
      </c>
      <c r="E13" s="29">
        <f t="shared" si="0"/>
        <v>1237.5000266453505</v>
      </c>
      <c r="F13" s="27">
        <f t="shared" si="3"/>
        <v>-56.141385336541589</v>
      </c>
      <c r="G13" s="30">
        <f t="shared" si="4"/>
        <v>-4.3397950016559435</v>
      </c>
      <c r="H13" s="27">
        <v>743094.01599999995</v>
      </c>
      <c r="I13" s="27">
        <f t="shared" si="5"/>
        <v>-19321.312000000034</v>
      </c>
      <c r="J13" s="28">
        <f t="shared" si="6"/>
        <v>-2.5342239709010728</v>
      </c>
    </row>
    <row r="14" spans="1:10">
      <c r="A14" s="25">
        <v>2021</v>
      </c>
      <c r="B14" s="26">
        <v>50992</v>
      </c>
      <c r="C14" s="27">
        <f t="shared" si="1"/>
        <v>952</v>
      </c>
      <c r="D14" s="28">
        <f t="shared" si="2"/>
        <v>1.9024780175859402</v>
      </c>
      <c r="E14" s="29">
        <f t="shared" si="0"/>
        <v>1257.0401484546596</v>
      </c>
      <c r="F14" s="27">
        <f t="shared" si="3"/>
        <v>19.540121809309085</v>
      </c>
      <c r="G14" s="30">
        <f t="shared" si="4"/>
        <v>1.5789997081680163</v>
      </c>
      <c r="H14" s="27">
        <v>769187.89500000002</v>
      </c>
      <c r="I14" s="27">
        <f t="shared" si="5"/>
        <v>26093.879000000074</v>
      </c>
      <c r="J14" s="28">
        <f t="shared" si="6"/>
        <v>3.511517848099599</v>
      </c>
    </row>
    <row r="15" spans="1:10">
      <c r="A15" s="25">
        <v>2022</v>
      </c>
      <c r="B15" s="26">
        <v>51702</v>
      </c>
      <c r="C15" s="27">
        <f t="shared" si="1"/>
        <v>710</v>
      </c>
      <c r="D15" s="28">
        <f t="shared" si="2"/>
        <v>1.3923752745528706</v>
      </c>
      <c r="E15" s="29">
        <f t="shared" si="0"/>
        <v>1257.7517068972186</v>
      </c>
      <c r="F15" s="27">
        <f t="shared" si="3"/>
        <v>0.71155844255895317</v>
      </c>
      <c r="G15" s="30">
        <f t="shared" si="4"/>
        <v>5.6605864453396215E-2</v>
      </c>
      <c r="H15" s="27">
        <v>780339.34499999997</v>
      </c>
      <c r="I15" s="27">
        <f t="shared" si="5"/>
        <v>11151.449999999953</v>
      </c>
      <c r="J15" s="28">
        <f t="shared" si="6"/>
        <v>1.4497693050668614</v>
      </c>
    </row>
    <row r="16" spans="1:10" ht="16.5" thickBot="1">
      <c r="A16" s="33">
        <v>2023</v>
      </c>
      <c r="B16" s="34">
        <v>52443</v>
      </c>
      <c r="C16" s="35">
        <f t="shared" si="1"/>
        <v>741</v>
      </c>
      <c r="D16" s="36">
        <f t="shared" si="2"/>
        <v>1.4332134153417719</v>
      </c>
      <c r="E16" s="37">
        <f t="shared" si="0"/>
        <v>1151.9339838809119</v>
      </c>
      <c r="F16" s="35">
        <f t="shared" si="3"/>
        <v>-105.81772301630667</v>
      </c>
      <c r="G16" s="38">
        <f t="shared" si="4"/>
        <v>-8.4132442385907229</v>
      </c>
      <c r="H16" s="35">
        <v>724930.48699999996</v>
      </c>
      <c r="I16" s="35">
        <f t="shared" si="5"/>
        <v>-55408.858000000007</v>
      </c>
      <c r="J16" s="36">
        <f t="shared" si="6"/>
        <v>-7.100610568341903</v>
      </c>
    </row>
    <row r="17" spans="1:10">
      <c r="A17" s="39">
        <v>2024</v>
      </c>
      <c r="B17" s="26">
        <v>53177</v>
      </c>
      <c r="C17" s="27">
        <f t="shared" si="1"/>
        <v>734</v>
      </c>
      <c r="D17" s="28">
        <f t="shared" si="2"/>
        <v>1.3996148198996972</v>
      </c>
      <c r="E17" s="29">
        <f t="shared" si="0"/>
        <v>1240.7250111648725</v>
      </c>
      <c r="F17" s="27">
        <f t="shared" si="3"/>
        <v>88.791027283960602</v>
      </c>
      <c r="G17" s="30">
        <f t="shared" si="4"/>
        <v>7.7079961635318828</v>
      </c>
      <c r="H17" s="27">
        <v>791736.40702457307</v>
      </c>
      <c r="I17" s="27">
        <f t="shared" si="5"/>
        <v>66805.920024573104</v>
      </c>
      <c r="J17" s="28">
        <f t="shared" si="6"/>
        <v>9.2154932400536627</v>
      </c>
    </row>
    <row r="18" spans="1:10">
      <c r="A18" s="39">
        <v>2025</v>
      </c>
      <c r="B18" s="26">
        <v>53895</v>
      </c>
      <c r="C18" s="27">
        <f t="shared" si="1"/>
        <v>718</v>
      </c>
      <c r="D18" s="28">
        <f t="shared" si="2"/>
        <v>1.3502077966037973</v>
      </c>
      <c r="E18" s="29">
        <f t="shared" si="0"/>
        <v>1249.8857308136346</v>
      </c>
      <c r="F18" s="27">
        <f t="shared" si="3"/>
        <v>9.1607196487620968</v>
      </c>
      <c r="G18" s="30">
        <f t="shared" si="4"/>
        <v>0.73833601856396758</v>
      </c>
      <c r="H18" s="27">
        <v>808351.09754641005</v>
      </c>
      <c r="I18" s="27">
        <f t="shared" si="5"/>
        <v>16614.690521836979</v>
      </c>
      <c r="J18" s="28">
        <f t="shared" si="6"/>
        <v>2.0985128856555457</v>
      </c>
    </row>
    <row r="19" spans="1:10">
      <c r="A19" s="39">
        <v>2026</v>
      </c>
      <c r="B19" s="26">
        <v>54596</v>
      </c>
      <c r="C19" s="27">
        <f t="shared" si="1"/>
        <v>701</v>
      </c>
      <c r="D19" s="28">
        <f t="shared" si="2"/>
        <v>1.3006772427869073</v>
      </c>
      <c r="E19" s="29">
        <f t="shared" si="0"/>
        <v>1259.5076330291326</v>
      </c>
      <c r="F19" s="27">
        <f t="shared" si="3"/>
        <v>9.6219022154980394</v>
      </c>
      <c r="G19" s="30">
        <f t="shared" si="4"/>
        <v>0.76982255083706264</v>
      </c>
      <c r="H19" s="27">
        <v>825168.94479430234</v>
      </c>
      <c r="I19" s="27">
        <f t="shared" si="5"/>
        <v>16817.847247892292</v>
      </c>
      <c r="J19" s="28">
        <f t="shared" si="6"/>
        <v>2.0805127003525437</v>
      </c>
    </row>
    <row r="20" spans="1:10">
      <c r="A20" s="39">
        <v>2027</v>
      </c>
      <c r="B20" s="26">
        <v>55275</v>
      </c>
      <c r="C20" s="27">
        <f t="shared" si="1"/>
        <v>679</v>
      </c>
      <c r="D20" s="28">
        <f t="shared" si="2"/>
        <v>1.2436808557403367</v>
      </c>
      <c r="E20" s="29">
        <f t="shared" si="0"/>
        <v>1265.0170472987581</v>
      </c>
      <c r="F20" s="27">
        <f t="shared" si="3"/>
        <v>5.5094142696254949</v>
      </c>
      <c r="G20" s="30">
        <f t="shared" si="4"/>
        <v>0.43742603261365254</v>
      </c>
      <c r="H20" s="27">
        <v>839085.80747326638</v>
      </c>
      <c r="I20" s="27">
        <f t="shared" si="5"/>
        <v>13916.86267896404</v>
      </c>
      <c r="J20" s="28">
        <f t="shared" si="6"/>
        <v>1.686547072179656</v>
      </c>
    </row>
    <row r="21" spans="1:10">
      <c r="A21" s="39">
        <v>2028</v>
      </c>
      <c r="B21" s="26">
        <v>55900</v>
      </c>
      <c r="C21" s="27">
        <f t="shared" si="1"/>
        <v>625</v>
      </c>
      <c r="D21" s="28">
        <f t="shared" si="2"/>
        <v>1.1307100859339725</v>
      </c>
      <c r="E21" s="29">
        <f t="shared" si="0"/>
        <v>1272.782514978375</v>
      </c>
      <c r="F21" s="27">
        <f t="shared" si="3"/>
        <v>7.7654676796169042</v>
      </c>
      <c r="G21" s="30">
        <f t="shared" si="4"/>
        <v>0.6138626903249067</v>
      </c>
      <c r="H21" s="27">
        <v>853782.51104749402</v>
      </c>
      <c r="I21" s="27">
        <f t="shared" si="5"/>
        <v>14696.703574227635</v>
      </c>
      <c r="J21" s="28">
        <f t="shared" si="6"/>
        <v>1.7515137836121575</v>
      </c>
    </row>
    <row r="22" spans="1:10">
      <c r="A22" s="39">
        <v>2029</v>
      </c>
      <c r="B22" s="26">
        <v>56484</v>
      </c>
      <c r="C22" s="27">
        <f t="shared" si="1"/>
        <v>584</v>
      </c>
      <c r="D22" s="28">
        <f t="shared" si="2"/>
        <v>1.0447227191413333</v>
      </c>
      <c r="E22" s="29">
        <f t="shared" si="0"/>
        <v>1271.2237307962091</v>
      </c>
      <c r="F22" s="27">
        <f t="shared" si="3"/>
        <v>-1.5587841821659367</v>
      </c>
      <c r="G22" s="30">
        <f t="shared" si="4"/>
        <v>-0.12247058423743296</v>
      </c>
      <c r="H22" s="27">
        <v>861645.61452351685</v>
      </c>
      <c r="I22" s="27">
        <f t="shared" si="5"/>
        <v>7863.1034760228358</v>
      </c>
      <c r="J22" s="28">
        <f t="shared" si="6"/>
        <v>0.92097265688608765</v>
      </c>
    </row>
    <row r="23" spans="1:10">
      <c r="A23" s="39">
        <v>2030</v>
      </c>
      <c r="B23" s="26">
        <v>57032</v>
      </c>
      <c r="C23" s="27">
        <f t="shared" si="1"/>
        <v>548</v>
      </c>
      <c r="D23" s="28">
        <f t="shared" si="2"/>
        <v>0.9701862474329026</v>
      </c>
      <c r="E23" s="29">
        <f t="shared" si="0"/>
        <v>1273.9897797958718</v>
      </c>
      <c r="F23" s="27">
        <f t="shared" si="3"/>
        <v>2.7660489996626438</v>
      </c>
      <c r="G23" s="30">
        <f t="shared" si="4"/>
        <v>0.21758947167624942</v>
      </c>
      <c r="H23" s="27">
        <v>871898.22145581793</v>
      </c>
      <c r="I23" s="27">
        <f t="shared" si="5"/>
        <v>10252.606932301074</v>
      </c>
      <c r="J23" s="28">
        <f t="shared" si="6"/>
        <v>1.1898867422392323</v>
      </c>
    </row>
    <row r="24" spans="1:10">
      <c r="A24" s="39">
        <v>2031</v>
      </c>
      <c r="B24" s="26">
        <v>57546</v>
      </c>
      <c r="C24" s="27">
        <f>+B24-B23</f>
        <v>514</v>
      </c>
      <c r="D24" s="28">
        <f>(+B24/B23-1)*100</f>
        <v>0.90124842193857191</v>
      </c>
      <c r="E24" s="29">
        <f>+(H24*1000)/12/B24</f>
        <v>1277.0884400287482</v>
      </c>
      <c r="F24" s="27">
        <f>+E24-E23</f>
        <v>3.0986602328764548</v>
      </c>
      <c r="G24" s="30">
        <f>(+E24/E23-1)*100</f>
        <v>0.24322488940005105</v>
      </c>
      <c r="H24" s="27">
        <v>881895.97643873212</v>
      </c>
      <c r="I24" s="27">
        <f>+H24-H23</f>
        <v>9997.7549829141935</v>
      </c>
      <c r="J24" s="28">
        <f>(+H24/H23-1)*100</f>
        <v>1.1466653718160913</v>
      </c>
    </row>
    <row r="25" spans="1:10">
      <c r="A25" s="39">
        <v>2032</v>
      </c>
      <c r="B25" s="26">
        <v>58034</v>
      </c>
      <c r="C25" s="27">
        <f>+B25-B24</f>
        <v>488</v>
      </c>
      <c r="D25" s="28">
        <f>(+B25/B24-1)*100</f>
        <v>0.84801723838321408</v>
      </c>
      <c r="E25" s="29">
        <f>+(H25*1000)/12/B25</f>
        <v>1283.9042111284343</v>
      </c>
      <c r="F25" s="27">
        <f>+E25-E24</f>
        <v>6.8157710996861169</v>
      </c>
      <c r="G25" s="30">
        <f>(+E25/E24-1)*100</f>
        <v>0.53369609230295989</v>
      </c>
      <c r="H25" s="27">
        <v>894121.16386353062</v>
      </c>
      <c r="I25" s="27">
        <f>+H25-H24</f>
        <v>12225.187424798496</v>
      </c>
      <c r="J25" s="28">
        <f>(+H25/H24-1)*100</f>
        <v>1.3862391655494521</v>
      </c>
    </row>
    <row r="26" spans="1:10">
      <c r="A26" s="39">
        <v>2033</v>
      </c>
      <c r="B26" s="26">
        <v>58527</v>
      </c>
      <c r="C26" s="27">
        <f t="shared" ref="C26:C32" si="7">+B26-B25</f>
        <v>493</v>
      </c>
      <c r="D26" s="28">
        <f t="shared" ref="D26:D32" si="8">(+B26/B25-1)*100</f>
        <v>0.84950201605955566</v>
      </c>
      <c r="E26" s="29">
        <f t="shared" ref="E26:E32" si="9">+(H26*1000)/12/B26</f>
        <v>1282.5328565483824</v>
      </c>
      <c r="F26" s="27">
        <f t="shared" ref="F26:F32" si="10">+E26-E25</f>
        <v>-1.3713545800519569</v>
      </c>
      <c r="G26" s="30">
        <f t="shared" ref="G26:G32" si="11">(+E26/E25-1)*100</f>
        <v>-0.10681128453084998</v>
      </c>
      <c r="H26" s="27">
        <v>900753.6059424862</v>
      </c>
      <c r="I26" s="27">
        <f t="shared" ref="I26:I32" si="12">+H26-H25</f>
        <v>6632.4420789555879</v>
      </c>
      <c r="J26" s="28">
        <f t="shared" ref="J26:J32" si="13">(+H26/H25-1)*100</f>
        <v>0.74178336751324903</v>
      </c>
    </row>
    <row r="27" spans="1:10">
      <c r="A27" s="39">
        <v>2034</v>
      </c>
      <c r="B27" s="26">
        <v>58983</v>
      </c>
      <c r="C27" s="27">
        <f t="shared" si="7"/>
        <v>456</v>
      </c>
      <c r="D27" s="28">
        <f t="shared" si="8"/>
        <v>0.77912758214158107</v>
      </c>
      <c r="E27" s="29">
        <f t="shared" si="9"/>
        <v>1285.6688524942808</v>
      </c>
      <c r="F27" s="27">
        <f t="shared" si="10"/>
        <v>3.1359959458984576</v>
      </c>
      <c r="G27" s="30">
        <f t="shared" si="11"/>
        <v>0.24451583675899613</v>
      </c>
      <c r="H27" s="27">
        <v>909991.27112004196</v>
      </c>
      <c r="I27" s="27">
        <f t="shared" si="12"/>
        <v>9237.6651775557548</v>
      </c>
      <c r="J27" s="28">
        <f t="shared" si="13"/>
        <v>1.0255485092274697</v>
      </c>
    </row>
    <row r="28" spans="1:10">
      <c r="A28" s="39">
        <v>2035</v>
      </c>
      <c r="B28" s="26">
        <v>59428</v>
      </c>
      <c r="C28" s="27">
        <f t="shared" si="7"/>
        <v>445</v>
      </c>
      <c r="D28" s="28">
        <f t="shared" si="8"/>
        <v>0.7544546733804669</v>
      </c>
      <c r="E28" s="29">
        <f t="shared" si="9"/>
        <v>1291.2927304929478</v>
      </c>
      <c r="F28" s="27">
        <f t="shared" si="10"/>
        <v>5.6238779986670124</v>
      </c>
      <c r="G28" s="30">
        <f t="shared" si="11"/>
        <v>0.43742819060728078</v>
      </c>
      <c r="H28" s="27">
        <v>920867.33265281888</v>
      </c>
      <c r="I28" s="27">
        <f t="shared" si="12"/>
        <v>10876.061532776919</v>
      </c>
      <c r="J28" s="28">
        <f t="shared" si="13"/>
        <v>1.1951830614144621</v>
      </c>
    </row>
    <row r="29" spans="1:10">
      <c r="A29" s="39">
        <v>2036</v>
      </c>
      <c r="B29" s="26">
        <v>59895</v>
      </c>
      <c r="C29" s="27">
        <f t="shared" si="7"/>
        <v>467</v>
      </c>
      <c r="D29" s="28">
        <f t="shared" si="8"/>
        <v>0.78582486370060156</v>
      </c>
      <c r="E29" s="29">
        <f t="shared" si="9"/>
        <v>1301.7504772616387</v>
      </c>
      <c r="F29" s="27">
        <f t="shared" si="10"/>
        <v>10.457746768690868</v>
      </c>
      <c r="G29" s="30">
        <f t="shared" si="11"/>
        <v>0.80986646340823754</v>
      </c>
      <c r="H29" s="27">
        <v>935620.13802703028</v>
      </c>
      <c r="I29" s="27">
        <f t="shared" si="12"/>
        <v>14752.805374211399</v>
      </c>
      <c r="J29" s="28">
        <f t="shared" si="13"/>
        <v>1.602055459141094</v>
      </c>
    </row>
    <row r="30" spans="1:10">
      <c r="A30" s="39">
        <v>2037</v>
      </c>
      <c r="B30" s="26">
        <v>60399</v>
      </c>
      <c r="C30" s="27">
        <f t="shared" si="7"/>
        <v>504</v>
      </c>
      <c r="D30" s="28">
        <f t="shared" si="8"/>
        <v>0.84147257700977196</v>
      </c>
      <c r="E30" s="29">
        <f t="shared" si="9"/>
        <v>1304.4048737173621</v>
      </c>
      <c r="F30" s="27">
        <f t="shared" si="10"/>
        <v>2.6543964557233721</v>
      </c>
      <c r="G30" s="30">
        <f t="shared" si="11"/>
        <v>0.20390977396123056</v>
      </c>
      <c r="H30" s="27">
        <v>945416.99961185944</v>
      </c>
      <c r="I30" s="27">
        <f t="shared" si="12"/>
        <v>9796.8615848291665</v>
      </c>
      <c r="J30" s="28">
        <f t="shared" si="13"/>
        <v>1.0470981958007108</v>
      </c>
    </row>
    <row r="31" spans="1:10">
      <c r="A31" s="39">
        <v>2038</v>
      </c>
      <c r="B31" s="26">
        <v>60913</v>
      </c>
      <c r="C31" s="27">
        <f t="shared" si="7"/>
        <v>514</v>
      </c>
      <c r="D31" s="28">
        <f t="shared" si="8"/>
        <v>0.85100746701103347</v>
      </c>
      <c r="E31" s="29">
        <f t="shared" si="9"/>
        <v>1311.5340710101243</v>
      </c>
      <c r="F31" s="27">
        <f t="shared" si="10"/>
        <v>7.1291972927622282</v>
      </c>
      <c r="G31" s="30">
        <f t="shared" si="11"/>
        <v>0.54654788834429535</v>
      </c>
      <c r="H31" s="27">
        <v>958673.69840927632</v>
      </c>
      <c r="I31" s="27">
        <f t="shared" si="12"/>
        <v>13256.698797416873</v>
      </c>
      <c r="J31" s="28">
        <f t="shared" si="13"/>
        <v>1.4022065186959143</v>
      </c>
    </row>
    <row r="32" spans="1:10">
      <c r="A32" s="39">
        <v>2039</v>
      </c>
      <c r="B32" s="26">
        <v>61430</v>
      </c>
      <c r="C32" s="27">
        <f t="shared" si="7"/>
        <v>517</v>
      </c>
      <c r="D32" s="28">
        <f t="shared" si="8"/>
        <v>0.84875149803818051</v>
      </c>
      <c r="E32" s="29">
        <f t="shared" si="9"/>
        <v>1319.6167375807256</v>
      </c>
      <c r="F32" s="27">
        <f t="shared" si="10"/>
        <v>8.0826665706013046</v>
      </c>
      <c r="G32" s="30">
        <f t="shared" si="11"/>
        <v>0.61627576052036837</v>
      </c>
      <c r="H32" s="27">
        <v>972768.67427500768</v>
      </c>
      <c r="I32" s="27">
        <f t="shared" si="12"/>
        <v>14094.975865731365</v>
      </c>
      <c r="J32" s="28">
        <f t="shared" si="13"/>
        <v>1.4702579083080147</v>
      </c>
    </row>
  </sheetData>
  <mergeCells count="6">
    <mergeCell ref="A1:J1"/>
    <mergeCell ref="A2:J2"/>
    <mergeCell ref="A3:J3"/>
    <mergeCell ref="B5:D5"/>
    <mergeCell ref="E5:G5"/>
    <mergeCell ref="H5:J5"/>
  </mergeCells>
  <pageMargins left="0.75" right="0.75" top="0.57999999999999996" bottom="1" header="0.5" footer="0.5"/>
  <pageSetup scale="8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B74D1-CF10-4EC8-88BC-B72662BF4D10}">
  <sheetPr>
    <pageSetUpPr fitToPage="1"/>
  </sheetPr>
  <dimension ref="A1:J32"/>
  <sheetViews>
    <sheetView showGridLines="0" zoomScaleNormal="100" workbookViewId="0">
      <selection activeCell="H7" sqref="H7"/>
    </sheetView>
  </sheetViews>
  <sheetFormatPr defaultColWidth="10.28515625" defaultRowHeight="15.75"/>
  <cols>
    <col min="1" max="1" width="7.42578125" style="42" customWidth="1"/>
    <col min="2" max="2" width="10.85546875" style="42" bestFit="1" customWidth="1"/>
    <col min="3" max="4" width="10.42578125" style="42" bestFit="1" customWidth="1"/>
    <col min="5" max="5" width="10.85546875" style="42" bestFit="1" customWidth="1"/>
    <col min="6" max="7" width="10.42578125" style="42" bestFit="1" customWidth="1"/>
    <col min="8" max="8" width="10.85546875" style="42" bestFit="1" customWidth="1"/>
    <col min="9" max="9" width="10.5703125" style="42" bestFit="1" customWidth="1"/>
    <col min="10" max="10" width="10.42578125" style="42" bestFit="1" customWidth="1"/>
    <col min="11" max="16384" width="10.28515625" style="42"/>
  </cols>
  <sheetData>
    <row r="1" spans="1:10" ht="18.75">
      <c r="A1" s="79" t="s">
        <v>29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8.75">
      <c r="A2" s="79" t="s">
        <v>1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18.75">
      <c r="A3" s="79" t="s">
        <v>2</v>
      </c>
      <c r="B3" s="97"/>
      <c r="C3" s="97"/>
      <c r="D3" s="97"/>
      <c r="E3" s="97"/>
      <c r="F3" s="97"/>
      <c r="G3" s="97"/>
      <c r="H3" s="97"/>
      <c r="I3" s="97"/>
      <c r="J3" s="97"/>
    </row>
    <row r="4" spans="1:10">
      <c r="A4" s="21"/>
      <c r="B4" s="20"/>
      <c r="C4" s="20"/>
      <c r="D4" s="20"/>
      <c r="E4" s="20"/>
      <c r="F4" s="20"/>
      <c r="G4" s="20"/>
      <c r="H4" s="20"/>
      <c r="I4" s="20"/>
      <c r="J4" s="20"/>
    </row>
    <row r="5" spans="1:10" ht="16.5" thickBot="1">
      <c r="A5" s="20"/>
      <c r="B5" s="81" t="s">
        <v>3</v>
      </c>
      <c r="C5" s="81"/>
      <c r="D5" s="87"/>
      <c r="E5" s="82" t="s">
        <v>4</v>
      </c>
      <c r="F5" s="81"/>
      <c r="G5" s="87"/>
      <c r="H5" s="81" t="s">
        <v>5</v>
      </c>
      <c r="I5" s="81"/>
      <c r="J5" s="81"/>
    </row>
    <row r="6" spans="1:10" ht="48.75" thickTop="1" thickBot="1">
      <c r="A6" s="20"/>
      <c r="B6" s="22" t="s">
        <v>6</v>
      </c>
      <c r="C6" s="22" t="s">
        <v>7</v>
      </c>
      <c r="D6" s="24" t="s">
        <v>8</v>
      </c>
      <c r="E6" s="23" t="s">
        <v>9</v>
      </c>
      <c r="F6" s="22" t="s">
        <v>10</v>
      </c>
      <c r="G6" s="24" t="s">
        <v>8</v>
      </c>
      <c r="H6" s="22" t="s">
        <v>11</v>
      </c>
      <c r="I6" s="22" t="s">
        <v>12</v>
      </c>
      <c r="J6" s="22" t="s">
        <v>8</v>
      </c>
    </row>
    <row r="7" spans="1:10" ht="16.5" thickTop="1">
      <c r="A7" s="25">
        <v>2014</v>
      </c>
      <c r="B7" s="26">
        <v>15074</v>
      </c>
      <c r="C7" s="26"/>
      <c r="D7" s="43"/>
      <c r="E7" s="44">
        <f t="shared" ref="E7:E23" si="0">+(H7*1000)/12/B7</f>
        <v>1335.7141601432932</v>
      </c>
      <c r="F7" s="26"/>
      <c r="G7" s="43"/>
      <c r="H7" s="26">
        <v>241614.663</v>
      </c>
      <c r="I7" s="26"/>
      <c r="J7" s="45"/>
    </row>
    <row r="8" spans="1:10">
      <c r="A8" s="25">
        <v>2015</v>
      </c>
      <c r="B8" s="26">
        <v>15214</v>
      </c>
      <c r="C8" s="26">
        <f t="shared" ref="C8:C23" si="1">+B8-B7</f>
        <v>140</v>
      </c>
      <c r="D8" s="43">
        <f t="shared" ref="D8:D23" si="2">(+B8/B7-1)*100</f>
        <v>0.92875149263633716</v>
      </c>
      <c r="E8" s="44">
        <f t="shared" si="0"/>
        <v>1258.7966401559966</v>
      </c>
      <c r="F8" s="26">
        <f t="shared" ref="F8:F23" si="3">+E8-E7</f>
        <v>-76.9175199872966</v>
      </c>
      <c r="G8" s="43">
        <f t="shared" ref="G8:G23" si="4">(+E8/E7-1)*100</f>
        <v>-5.7585314495015139</v>
      </c>
      <c r="H8" s="26">
        <v>229815.98499999999</v>
      </c>
      <c r="I8" s="26">
        <f t="shared" ref="I8:I23" si="5">+H8-H7</f>
        <v>-11798.678000000014</v>
      </c>
      <c r="J8" s="45">
        <f t="shared" ref="J8:J23" si="6">(+H8/H7-1)*100</f>
        <v>-4.8832624036563637</v>
      </c>
    </row>
    <row r="9" spans="1:10">
      <c r="A9" s="25">
        <v>2016</v>
      </c>
      <c r="B9" s="26">
        <v>15275</v>
      </c>
      <c r="C9" s="26">
        <f t="shared" si="1"/>
        <v>61</v>
      </c>
      <c r="D9" s="43">
        <f t="shared" si="2"/>
        <v>0.40094649664781379</v>
      </c>
      <c r="E9" s="44">
        <f t="shared" si="0"/>
        <v>1269.8946917621386</v>
      </c>
      <c r="F9" s="26">
        <f t="shared" si="3"/>
        <v>11.098051606142008</v>
      </c>
      <c r="G9" s="43">
        <f t="shared" si="4"/>
        <v>0.88163975435830988</v>
      </c>
      <c r="H9" s="26">
        <v>232771.69699999999</v>
      </c>
      <c r="I9" s="26">
        <f t="shared" si="5"/>
        <v>2955.7119999999995</v>
      </c>
      <c r="J9" s="45">
        <f t="shared" si="6"/>
        <v>1.2861211547142704</v>
      </c>
    </row>
    <row r="10" spans="1:10">
      <c r="A10" s="25">
        <v>2017</v>
      </c>
      <c r="B10" s="26">
        <v>15447</v>
      </c>
      <c r="C10" s="26">
        <f t="shared" si="1"/>
        <v>172</v>
      </c>
      <c r="D10" s="43">
        <f t="shared" si="2"/>
        <v>1.1260229132569632</v>
      </c>
      <c r="E10" s="44">
        <f t="shared" si="0"/>
        <v>1209.2325424570035</v>
      </c>
      <c r="F10" s="26">
        <f t="shared" si="3"/>
        <v>-60.662149305135017</v>
      </c>
      <c r="G10" s="43">
        <f t="shared" si="4"/>
        <v>-4.7769432929086975</v>
      </c>
      <c r="H10" s="26">
        <v>224148.18100000001</v>
      </c>
      <c r="I10" s="26">
        <f t="shared" si="5"/>
        <v>-8623.5159999999742</v>
      </c>
      <c r="J10" s="45">
        <f t="shared" si="6"/>
        <v>-3.7047098556831748</v>
      </c>
    </row>
    <row r="11" spans="1:10">
      <c r="A11" s="25">
        <v>2018</v>
      </c>
      <c r="B11" s="26">
        <v>15718</v>
      </c>
      <c r="C11" s="26">
        <f t="shared" si="1"/>
        <v>271</v>
      </c>
      <c r="D11" s="43">
        <f t="shared" si="2"/>
        <v>1.7543859649122862</v>
      </c>
      <c r="E11" s="44">
        <f t="shared" si="0"/>
        <v>1313.605860584468</v>
      </c>
      <c r="F11" s="26">
        <f t="shared" si="3"/>
        <v>104.37331812746447</v>
      </c>
      <c r="G11" s="43">
        <f t="shared" si="4"/>
        <v>8.6313686129709577</v>
      </c>
      <c r="H11" s="26">
        <v>247767.08300000001</v>
      </c>
      <c r="I11" s="26">
        <f t="shared" si="5"/>
        <v>23618.902000000002</v>
      </c>
      <c r="J11" s="45">
        <f t="shared" si="6"/>
        <v>10.537182097409037</v>
      </c>
    </row>
    <row r="12" spans="1:10">
      <c r="A12" s="25">
        <v>2019</v>
      </c>
      <c r="B12" s="26">
        <v>15967</v>
      </c>
      <c r="C12" s="26">
        <f t="shared" si="1"/>
        <v>249</v>
      </c>
      <c r="D12" s="43">
        <f t="shared" si="2"/>
        <v>1.5841710141239362</v>
      </c>
      <c r="E12" s="44">
        <f t="shared" si="0"/>
        <v>1268.2159975783386</v>
      </c>
      <c r="F12" s="26">
        <f t="shared" si="3"/>
        <v>-45.389863006129417</v>
      </c>
      <c r="G12" s="43">
        <f t="shared" si="4"/>
        <v>-3.4553639236912348</v>
      </c>
      <c r="H12" s="26">
        <v>242995.258</v>
      </c>
      <c r="I12" s="26">
        <f t="shared" si="5"/>
        <v>-4771.8250000000116</v>
      </c>
      <c r="J12" s="45">
        <f t="shared" si="6"/>
        <v>-1.9259317832789002</v>
      </c>
    </row>
    <row r="13" spans="1:10">
      <c r="A13" s="25">
        <v>2020</v>
      </c>
      <c r="B13" s="26">
        <v>16171</v>
      </c>
      <c r="C13" s="26">
        <f t="shared" si="1"/>
        <v>204</v>
      </c>
      <c r="D13" s="43">
        <f t="shared" si="2"/>
        <v>1.2776351224400351</v>
      </c>
      <c r="E13" s="44">
        <f t="shared" si="0"/>
        <v>1243.3667470574899</v>
      </c>
      <c r="F13" s="26">
        <f t="shared" si="3"/>
        <v>-24.849250520848727</v>
      </c>
      <c r="G13" s="43">
        <f t="shared" si="4"/>
        <v>-1.959386300779864</v>
      </c>
      <c r="H13" s="26">
        <v>241277.804</v>
      </c>
      <c r="I13" s="26">
        <f t="shared" si="5"/>
        <v>-1717.4539999999979</v>
      </c>
      <c r="J13" s="45">
        <f t="shared" si="6"/>
        <v>-0.7067849859028974</v>
      </c>
    </row>
    <row r="14" spans="1:10">
      <c r="A14" s="25">
        <v>2021</v>
      </c>
      <c r="B14" s="26">
        <v>16488</v>
      </c>
      <c r="C14" s="26">
        <f t="shared" si="1"/>
        <v>317</v>
      </c>
      <c r="D14" s="43">
        <f t="shared" si="2"/>
        <v>1.9602993012182379</v>
      </c>
      <c r="E14" s="44">
        <f t="shared" si="0"/>
        <v>1243.1001789180009</v>
      </c>
      <c r="F14" s="26">
        <f t="shared" si="3"/>
        <v>-0.26656813948898161</v>
      </c>
      <c r="G14" s="43">
        <f t="shared" si="4"/>
        <v>-2.1439220577501583E-2</v>
      </c>
      <c r="H14" s="26">
        <v>245954.829</v>
      </c>
      <c r="I14" s="26">
        <f t="shared" si="5"/>
        <v>4677.0249999999942</v>
      </c>
      <c r="J14" s="45">
        <f t="shared" si="6"/>
        <v>1.9384398077495701</v>
      </c>
    </row>
    <row r="15" spans="1:10">
      <c r="A15" s="25">
        <v>2022</v>
      </c>
      <c r="B15" s="26">
        <v>16610</v>
      </c>
      <c r="C15" s="26">
        <f t="shared" si="1"/>
        <v>122</v>
      </c>
      <c r="D15" s="43">
        <f t="shared" si="2"/>
        <v>0.73993207180980125</v>
      </c>
      <c r="E15" s="44">
        <f t="shared" si="0"/>
        <v>1265.3310204695965</v>
      </c>
      <c r="F15" s="26">
        <f t="shared" si="3"/>
        <v>22.230841551595631</v>
      </c>
      <c r="G15" s="43">
        <f t="shared" si="4"/>
        <v>1.7883386977665339</v>
      </c>
      <c r="H15" s="26">
        <v>252205.77900000001</v>
      </c>
      <c r="I15" s="26">
        <f t="shared" si="5"/>
        <v>6250.9500000000116</v>
      </c>
      <c r="J15" s="45">
        <f t="shared" si="6"/>
        <v>2.5415032611536992</v>
      </c>
    </row>
    <row r="16" spans="1:10" ht="16.5" thickBot="1">
      <c r="A16" s="33">
        <v>2023</v>
      </c>
      <c r="B16" s="34">
        <v>16912</v>
      </c>
      <c r="C16" s="34">
        <f t="shared" si="1"/>
        <v>302</v>
      </c>
      <c r="D16" s="46">
        <f t="shared" si="2"/>
        <v>1.8181818181818077</v>
      </c>
      <c r="E16" s="47">
        <f t="shared" si="0"/>
        <v>1136.3817259933776</v>
      </c>
      <c r="F16" s="34">
        <f t="shared" si="3"/>
        <v>-128.94929447621894</v>
      </c>
      <c r="G16" s="46">
        <f t="shared" si="4"/>
        <v>-10.190953386123624</v>
      </c>
      <c r="H16" s="34">
        <v>230621.853</v>
      </c>
      <c r="I16" s="34">
        <f t="shared" si="5"/>
        <v>-21583.926000000007</v>
      </c>
      <c r="J16" s="48">
        <f t="shared" si="6"/>
        <v>-8.5580616295077068</v>
      </c>
    </row>
    <row r="17" spans="1:10">
      <c r="A17" s="39">
        <v>2024</v>
      </c>
      <c r="B17" s="26">
        <v>17212</v>
      </c>
      <c r="C17" s="26">
        <f t="shared" si="1"/>
        <v>300</v>
      </c>
      <c r="D17" s="43">
        <f t="shared" si="2"/>
        <v>1.7738883632923308</v>
      </c>
      <c r="E17" s="44">
        <f t="shared" si="0"/>
        <v>1247.4904935580703</v>
      </c>
      <c r="F17" s="26">
        <f t="shared" si="3"/>
        <v>111.1087675646927</v>
      </c>
      <c r="G17" s="43">
        <f t="shared" si="4"/>
        <v>9.7774159002395056</v>
      </c>
      <c r="H17" s="26">
        <v>257661.67650145805</v>
      </c>
      <c r="I17" s="26">
        <f t="shared" si="5"/>
        <v>27039.823501458042</v>
      </c>
      <c r="J17" s="45">
        <f t="shared" si="6"/>
        <v>11.724744706416889</v>
      </c>
    </row>
    <row r="18" spans="1:10">
      <c r="A18" s="39">
        <v>2025</v>
      </c>
      <c r="B18" s="26">
        <v>17487</v>
      </c>
      <c r="C18" s="26">
        <f t="shared" si="1"/>
        <v>275</v>
      </c>
      <c r="D18" s="43">
        <f t="shared" si="2"/>
        <v>1.5977225191726729</v>
      </c>
      <c r="E18" s="44">
        <f t="shared" si="0"/>
        <v>1249.7664310921859</v>
      </c>
      <c r="F18" s="26">
        <f t="shared" si="3"/>
        <v>2.2759375341156556</v>
      </c>
      <c r="G18" s="43">
        <f t="shared" si="4"/>
        <v>0.18244127276867417</v>
      </c>
      <c r="H18" s="26">
        <v>262255.98696610867</v>
      </c>
      <c r="I18" s="26">
        <f t="shared" si="5"/>
        <v>4594.3104646506254</v>
      </c>
      <c r="J18" s="45">
        <f t="shared" si="6"/>
        <v>1.7830786972406587</v>
      </c>
    </row>
    <row r="19" spans="1:10">
      <c r="A19" s="39">
        <v>2026</v>
      </c>
      <c r="B19" s="26">
        <v>17731</v>
      </c>
      <c r="C19" s="26">
        <f t="shared" si="1"/>
        <v>244</v>
      </c>
      <c r="D19" s="43">
        <f t="shared" si="2"/>
        <v>1.3953222393778164</v>
      </c>
      <c r="E19" s="44">
        <f t="shared" si="0"/>
        <v>1252.7929644418152</v>
      </c>
      <c r="F19" s="26">
        <f t="shared" si="3"/>
        <v>3.0265333496292897</v>
      </c>
      <c r="G19" s="43">
        <f t="shared" si="4"/>
        <v>0.24216791828728379</v>
      </c>
      <c r="H19" s="26">
        <v>266559.2646302139</v>
      </c>
      <c r="I19" s="26">
        <f t="shared" si="5"/>
        <v>4303.2776641052333</v>
      </c>
      <c r="J19" s="45">
        <f t="shared" si="6"/>
        <v>1.6408691804856046</v>
      </c>
    </row>
    <row r="20" spans="1:10">
      <c r="A20" s="39">
        <v>2027</v>
      </c>
      <c r="B20" s="26">
        <v>17943</v>
      </c>
      <c r="C20" s="26">
        <f t="shared" si="1"/>
        <v>212</v>
      </c>
      <c r="D20" s="43">
        <f t="shared" si="2"/>
        <v>1.1956460436523653</v>
      </c>
      <c r="E20" s="44">
        <f t="shared" si="0"/>
        <v>1252.3063058662246</v>
      </c>
      <c r="F20" s="26">
        <f t="shared" si="3"/>
        <v>-0.48665857559058168</v>
      </c>
      <c r="G20" s="43">
        <f t="shared" si="4"/>
        <v>-3.8845889895899877E-2</v>
      </c>
      <c r="H20" s="26">
        <v>269641.58455389203</v>
      </c>
      <c r="I20" s="26">
        <f t="shared" si="5"/>
        <v>3082.319923678122</v>
      </c>
      <c r="J20" s="45">
        <f t="shared" si="6"/>
        <v>1.1563356944108039</v>
      </c>
    </row>
    <row r="21" spans="1:10">
      <c r="A21" s="39">
        <v>2028</v>
      </c>
      <c r="B21" s="26">
        <v>18121</v>
      </c>
      <c r="C21" s="26">
        <f t="shared" si="1"/>
        <v>178</v>
      </c>
      <c r="D21" s="43">
        <f t="shared" si="2"/>
        <v>0.9920303182299417</v>
      </c>
      <c r="E21" s="44">
        <f t="shared" si="0"/>
        <v>1254.4352062486457</v>
      </c>
      <c r="F21" s="26">
        <f t="shared" si="3"/>
        <v>2.1289003824210795</v>
      </c>
      <c r="G21" s="43">
        <f t="shared" si="4"/>
        <v>0.16999837599225298</v>
      </c>
      <c r="H21" s="26">
        <v>272779.44446918054</v>
      </c>
      <c r="I21" s="26">
        <f t="shared" si="5"/>
        <v>3137.8599152885145</v>
      </c>
      <c r="J21" s="45">
        <f t="shared" si="6"/>
        <v>1.1637151296525428</v>
      </c>
    </row>
    <row r="22" spans="1:10">
      <c r="A22" s="39">
        <v>2029</v>
      </c>
      <c r="B22" s="26">
        <v>18265</v>
      </c>
      <c r="C22" s="26">
        <f t="shared" si="1"/>
        <v>144</v>
      </c>
      <c r="D22" s="43">
        <f t="shared" si="2"/>
        <v>0.79465813144969921</v>
      </c>
      <c r="E22" s="44">
        <f t="shared" si="0"/>
        <v>1247.7767999255752</v>
      </c>
      <c r="F22" s="26">
        <f t="shared" si="3"/>
        <v>-6.6584063230704942</v>
      </c>
      <c r="G22" s="43">
        <f t="shared" si="4"/>
        <v>-0.53078917826152594</v>
      </c>
      <c r="H22" s="26">
        <v>273487.71900768758</v>
      </c>
      <c r="I22" s="26">
        <f t="shared" si="5"/>
        <v>708.27453850704478</v>
      </c>
      <c r="J22" s="45">
        <f t="shared" si="6"/>
        <v>0.25965099382225798</v>
      </c>
    </row>
    <row r="23" spans="1:10">
      <c r="A23" s="39">
        <v>2030</v>
      </c>
      <c r="B23" s="26">
        <v>18407</v>
      </c>
      <c r="C23" s="26">
        <f t="shared" si="1"/>
        <v>142</v>
      </c>
      <c r="D23" s="43">
        <f t="shared" si="2"/>
        <v>0.77744319737202972</v>
      </c>
      <c r="E23" s="44">
        <f t="shared" si="0"/>
        <v>1245.6412040261405</v>
      </c>
      <c r="F23" s="26">
        <f t="shared" si="3"/>
        <v>-2.1355958994347475</v>
      </c>
      <c r="G23" s="43">
        <f t="shared" si="4"/>
        <v>-0.17115207620161943</v>
      </c>
      <c r="H23" s="26">
        <v>275142.21171011002</v>
      </c>
      <c r="I23" s="26">
        <f t="shared" si="5"/>
        <v>1654.4927024224307</v>
      </c>
      <c r="J23" s="45">
        <f t="shared" si="6"/>
        <v>0.60496051099681036</v>
      </c>
    </row>
    <row r="24" spans="1:10">
      <c r="A24" s="39">
        <v>2031</v>
      </c>
      <c r="B24" s="26">
        <v>18544</v>
      </c>
      <c r="C24" s="26">
        <f>+B24-B23</f>
        <v>137</v>
      </c>
      <c r="D24" s="43">
        <f>(+B24/B23-1)*100</f>
        <v>0.74428206660510643</v>
      </c>
      <c r="E24" s="44">
        <f>+(H24*1000)/12/B24</f>
        <v>1243.8681513783724</v>
      </c>
      <c r="F24" s="26">
        <f>+E24-E23</f>
        <v>-1.7730526477680542</v>
      </c>
      <c r="G24" s="43">
        <f>(+E24/E23-1)*100</f>
        <v>-0.14234055858438621</v>
      </c>
      <c r="H24" s="26">
        <v>276795.49198992644</v>
      </c>
      <c r="I24" s="26">
        <f>+H24-H23</f>
        <v>1653.2802798164194</v>
      </c>
      <c r="J24" s="45">
        <f>(+H24/H23-1)*100</f>
        <v>0.6008820927696501</v>
      </c>
    </row>
    <row r="25" spans="1:10">
      <c r="A25" s="39">
        <v>2032</v>
      </c>
      <c r="B25" s="26">
        <v>18671</v>
      </c>
      <c r="C25" s="26">
        <f>+B25-B24</f>
        <v>127</v>
      </c>
      <c r="D25" s="43">
        <f>(+B25/B24-1)*100</f>
        <v>0.6848576358930103</v>
      </c>
      <c r="E25" s="44">
        <f>+(H25*1000)/12/B25</f>
        <v>1245.9902423409201</v>
      </c>
      <c r="F25" s="26">
        <f>+E25-E24</f>
        <v>2.1220909625476452</v>
      </c>
      <c r="G25" s="43">
        <f>(+E25/E24-1)*100</f>
        <v>0.17060417217018564</v>
      </c>
      <c r="H25" s="26">
        <v>279166.60577696783</v>
      </c>
      <c r="I25" s="26">
        <f>+H25-H24</f>
        <v>2371.113787041395</v>
      </c>
      <c r="J25" s="45">
        <f>(+H25/H24-1)*100</f>
        <v>0.85663020376347543</v>
      </c>
    </row>
    <row r="26" spans="1:10">
      <c r="A26" s="39">
        <v>2033</v>
      </c>
      <c r="B26" s="26">
        <v>18798</v>
      </c>
      <c r="C26" s="26">
        <f t="shared" ref="C26:C29" si="7">+B26-B25</f>
        <v>127</v>
      </c>
      <c r="D26" s="43">
        <f t="shared" ref="D26:D32" si="8">(+B26/B25-1)*100</f>
        <v>0.68019923946227578</v>
      </c>
      <c r="E26" s="44">
        <f t="shared" ref="E26:E32" si="9">+(H26*1000)/12/B26</f>
        <v>1240.2296132509052</v>
      </c>
      <c r="F26" s="26">
        <f t="shared" ref="F26:F32" si="10">+E26-E25</f>
        <v>-5.7606290900148451</v>
      </c>
      <c r="G26" s="43">
        <f t="shared" ref="G26:G32" si="11">(+E26/E25-1)*100</f>
        <v>-0.46233340312457072</v>
      </c>
      <c r="H26" s="26">
        <v>279766.03523868619</v>
      </c>
      <c r="I26" s="26">
        <f t="shared" ref="I26:I29" si="12">+H26-H25</f>
        <v>599.42946171836229</v>
      </c>
      <c r="J26" s="45">
        <f t="shared" ref="J26:J32" si="13">(+H26/H25-1)*100</f>
        <v>0.21472104804585168</v>
      </c>
    </row>
    <row r="27" spans="1:10">
      <c r="A27" s="39">
        <v>2034</v>
      </c>
      <c r="B27" s="26">
        <v>18905</v>
      </c>
      <c r="C27" s="26">
        <f t="shared" si="7"/>
        <v>107</v>
      </c>
      <c r="D27" s="43">
        <f t="shared" si="8"/>
        <v>0.56920949037131408</v>
      </c>
      <c r="E27" s="44">
        <f t="shared" si="9"/>
        <v>1239.0883192523656</v>
      </c>
      <c r="F27" s="26">
        <f t="shared" si="10"/>
        <v>-1.1412939985395951</v>
      </c>
      <c r="G27" s="43">
        <f t="shared" si="11"/>
        <v>-9.2022798548407891E-2</v>
      </c>
      <c r="H27" s="26">
        <v>281099.57610559167</v>
      </c>
      <c r="I27" s="26">
        <f t="shared" si="12"/>
        <v>1333.5408669054741</v>
      </c>
      <c r="J27" s="45">
        <f t="shared" si="13"/>
        <v>0.47666288932026735</v>
      </c>
    </row>
    <row r="28" spans="1:10">
      <c r="A28" s="39">
        <v>2035</v>
      </c>
      <c r="B28" s="26">
        <v>19002</v>
      </c>
      <c r="C28" s="26">
        <f t="shared" si="7"/>
        <v>97</v>
      </c>
      <c r="D28" s="43">
        <f t="shared" si="8"/>
        <v>0.51309177466278832</v>
      </c>
      <c r="E28" s="44">
        <f t="shared" si="9"/>
        <v>1240.0334662388877</v>
      </c>
      <c r="F28" s="26">
        <f t="shared" si="10"/>
        <v>0.94514698652210427</v>
      </c>
      <c r="G28" s="43">
        <f t="shared" si="11"/>
        <v>7.6277612486275181E-2</v>
      </c>
      <c r="H28" s="26">
        <v>282757.39110565616</v>
      </c>
      <c r="I28" s="26">
        <f t="shared" si="12"/>
        <v>1657.8150000644964</v>
      </c>
      <c r="J28" s="45">
        <f t="shared" si="13"/>
        <v>0.58976076130465849</v>
      </c>
    </row>
    <row r="29" spans="1:10">
      <c r="A29" s="39">
        <v>2036</v>
      </c>
      <c r="B29" s="26">
        <v>19101</v>
      </c>
      <c r="C29" s="26">
        <f t="shared" si="7"/>
        <v>99</v>
      </c>
      <c r="D29" s="43">
        <f t="shared" si="8"/>
        <v>0.52099778970635668</v>
      </c>
      <c r="E29" s="44">
        <f t="shared" si="9"/>
        <v>1245.374484380585</v>
      </c>
      <c r="F29" s="26">
        <f t="shared" si="10"/>
        <v>5.3410181416973046</v>
      </c>
      <c r="G29" s="43">
        <f t="shared" si="11"/>
        <v>0.4307156449492533</v>
      </c>
      <c r="H29" s="26">
        <v>285454.77631384268</v>
      </c>
      <c r="I29" s="26">
        <f t="shared" si="12"/>
        <v>2697.3852081865189</v>
      </c>
      <c r="J29" s="45">
        <f t="shared" si="13"/>
        <v>0.95395745364570406</v>
      </c>
    </row>
    <row r="30" spans="1:10">
      <c r="A30" s="39">
        <v>2037</v>
      </c>
      <c r="B30" s="26">
        <v>19209</v>
      </c>
      <c r="C30" s="26">
        <f>+B30-B29</f>
        <v>108</v>
      </c>
      <c r="D30" s="43">
        <f t="shared" si="8"/>
        <v>0.56541542327626093</v>
      </c>
      <c r="E30" s="44">
        <f t="shared" si="9"/>
        <v>1243.443425226739</v>
      </c>
      <c r="F30" s="26">
        <f t="shared" si="10"/>
        <v>-1.9310591538460358</v>
      </c>
      <c r="G30" s="43">
        <f t="shared" si="11"/>
        <v>-0.15505851276585991</v>
      </c>
      <c r="H30" s="26">
        <v>286623.65706216515</v>
      </c>
      <c r="I30" s="26">
        <f>+H30-H29</f>
        <v>1168.8807483224664</v>
      </c>
      <c r="J30" s="45">
        <f t="shared" si="13"/>
        <v>0.40948018576412171</v>
      </c>
    </row>
    <row r="31" spans="1:10">
      <c r="A31" s="39">
        <v>2038</v>
      </c>
      <c r="B31" s="26">
        <v>19321</v>
      </c>
      <c r="C31" s="26">
        <f t="shared" ref="C31:C32" si="14">+B31-B30</f>
        <v>112</v>
      </c>
      <c r="D31" s="43">
        <f t="shared" si="8"/>
        <v>0.58306002394710177</v>
      </c>
      <c r="E31" s="44">
        <f t="shared" si="9"/>
        <v>1245.5168713594098</v>
      </c>
      <c r="F31" s="26">
        <f t="shared" si="10"/>
        <v>2.0734461326708242</v>
      </c>
      <c r="G31" s="43">
        <f t="shared" si="11"/>
        <v>0.16675033946902396</v>
      </c>
      <c r="H31" s="26">
        <v>288775.57765842188</v>
      </c>
      <c r="I31" s="26">
        <f t="shared" ref="I31:I32" si="15">+H31-H30</f>
        <v>2151.9205962567357</v>
      </c>
      <c r="J31" s="45">
        <f t="shared" si="13"/>
        <v>0.75078261798537937</v>
      </c>
    </row>
    <row r="32" spans="1:10">
      <c r="A32" s="39">
        <v>2039</v>
      </c>
      <c r="B32" s="26">
        <v>19433</v>
      </c>
      <c r="C32" s="26">
        <f t="shared" si="14"/>
        <v>112</v>
      </c>
      <c r="D32" s="43">
        <f t="shared" si="8"/>
        <v>0.5796801407794705</v>
      </c>
      <c r="E32" s="44">
        <f t="shared" si="9"/>
        <v>1248.5612044866546</v>
      </c>
      <c r="F32" s="26">
        <f t="shared" si="10"/>
        <v>3.0443331272447267</v>
      </c>
      <c r="G32" s="43">
        <f t="shared" si="11"/>
        <v>0.24442327496712046</v>
      </c>
      <c r="H32" s="26">
        <v>291159.4786414699</v>
      </c>
      <c r="I32" s="26">
        <f t="shared" si="15"/>
        <v>2383.9009830480209</v>
      </c>
      <c r="J32" s="45">
        <f t="shared" si="13"/>
        <v>0.82552028893101426</v>
      </c>
    </row>
  </sheetData>
  <mergeCells count="6">
    <mergeCell ref="A1:J1"/>
    <mergeCell ref="A2:J2"/>
    <mergeCell ref="A3:J3"/>
    <mergeCell ref="B5:D5"/>
    <mergeCell ref="E5:G5"/>
    <mergeCell ref="H5:J5"/>
  </mergeCells>
  <pageMargins left="0.75" right="0.75" top="0.57999999999999996" bottom="1" header="0.5" footer="0.5"/>
  <pageSetup scale="8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2F840-BA20-4B38-A32B-B4E2BE149A40}">
  <sheetPr>
    <pageSetUpPr fitToPage="1"/>
  </sheetPr>
  <dimension ref="A1:N32"/>
  <sheetViews>
    <sheetView showGridLines="0" zoomScaleNormal="100" workbookViewId="0">
      <selection activeCell="H7" sqref="H7"/>
    </sheetView>
  </sheetViews>
  <sheetFormatPr defaultColWidth="10.28515625" defaultRowHeight="15.75"/>
  <cols>
    <col min="1" max="1" width="10.28515625" style="20" customWidth="1"/>
    <col min="2" max="2" width="13.42578125" style="20" customWidth="1"/>
    <col min="3" max="4" width="10.7109375" style="20" bestFit="1" customWidth="1"/>
    <col min="5" max="7" width="10.28515625" style="20" customWidth="1"/>
    <col min="8" max="8" width="10.7109375" style="20" bestFit="1" customWidth="1"/>
    <col min="9" max="10" width="10.28515625" style="20" customWidth="1"/>
    <col min="11" max="11" width="11.140625" style="20" bestFit="1" customWidth="1"/>
    <col min="12" max="13" width="13.28515625" style="20" bestFit="1" customWidth="1"/>
    <col min="14" max="14" width="11.5703125" style="20" bestFit="1" customWidth="1"/>
    <col min="15" max="16384" width="10.28515625" style="20"/>
  </cols>
  <sheetData>
    <row r="1" spans="1:14" ht="18.75">
      <c r="A1" s="79" t="s">
        <v>30</v>
      </c>
      <c r="B1" s="80"/>
      <c r="C1" s="80"/>
      <c r="D1" s="80"/>
      <c r="E1" s="80"/>
      <c r="F1" s="80"/>
      <c r="G1" s="80"/>
      <c r="H1" s="80"/>
      <c r="I1" s="80"/>
      <c r="J1" s="80"/>
    </row>
    <row r="2" spans="1:14" ht="18.75">
      <c r="A2" s="79" t="s">
        <v>1</v>
      </c>
      <c r="B2" s="97"/>
      <c r="C2" s="97"/>
      <c r="D2" s="97"/>
      <c r="E2" s="97"/>
      <c r="F2" s="97"/>
      <c r="G2" s="97"/>
      <c r="H2" s="97"/>
      <c r="I2" s="97"/>
      <c r="J2" s="97"/>
    </row>
    <row r="3" spans="1:14" ht="18.75">
      <c r="A3" s="79" t="s">
        <v>2</v>
      </c>
      <c r="B3" s="97"/>
      <c r="C3" s="97"/>
      <c r="D3" s="97"/>
      <c r="E3" s="97"/>
      <c r="F3" s="97"/>
      <c r="G3" s="97"/>
      <c r="H3" s="97"/>
      <c r="I3" s="97"/>
      <c r="J3" s="97"/>
    </row>
    <row r="4" spans="1:14">
      <c r="A4" s="21"/>
    </row>
    <row r="5" spans="1:14" ht="16.5" thickBot="1">
      <c r="B5" s="81" t="s">
        <v>3</v>
      </c>
      <c r="C5" s="81"/>
      <c r="D5" s="81"/>
      <c r="E5" s="82" t="s">
        <v>4</v>
      </c>
      <c r="F5" s="81"/>
      <c r="G5" s="87"/>
      <c r="H5" s="81" t="s">
        <v>5</v>
      </c>
      <c r="I5" s="81"/>
      <c r="J5" s="81"/>
    </row>
    <row r="6" spans="1:14" ht="48.75" thickTop="1" thickBot="1">
      <c r="B6" s="70" t="s">
        <v>6</v>
      </c>
      <c r="C6" s="70" t="s">
        <v>7</v>
      </c>
      <c r="D6" s="70" t="s">
        <v>8</v>
      </c>
      <c r="E6" s="71" t="s">
        <v>9</v>
      </c>
      <c r="F6" s="70" t="s">
        <v>10</v>
      </c>
      <c r="G6" s="72" t="s">
        <v>8</v>
      </c>
      <c r="H6" s="70" t="s">
        <v>11</v>
      </c>
      <c r="I6" s="70" t="s">
        <v>12</v>
      </c>
      <c r="J6" s="70" t="s">
        <v>8</v>
      </c>
    </row>
    <row r="7" spans="1:14" ht="16.5" thickTop="1">
      <c r="A7" s="25">
        <v>2014</v>
      </c>
      <c r="B7" s="26">
        <v>60800</v>
      </c>
      <c r="C7" s="26"/>
      <c r="D7" s="45"/>
      <c r="E7" s="44">
        <f t="shared" ref="E7:E23" si="0">+(H7*1000)/12/B7</f>
        <v>1148.1435005482456</v>
      </c>
      <c r="F7" s="26"/>
      <c r="G7" s="43"/>
      <c r="H7" s="26">
        <v>837685.49800000002</v>
      </c>
      <c r="I7" s="26"/>
      <c r="J7" s="45"/>
      <c r="L7" s="69"/>
      <c r="M7" s="31"/>
      <c r="N7" s="31"/>
    </row>
    <row r="8" spans="1:14">
      <c r="A8" s="25">
        <v>2015</v>
      </c>
      <c r="B8" s="26">
        <v>60801</v>
      </c>
      <c r="C8" s="26">
        <f t="shared" ref="C8:C23" si="1">+B8-B7</f>
        <v>1</v>
      </c>
      <c r="D8" s="45">
        <f t="shared" ref="D8:D23" si="2">(+B8/B7-1)*100</f>
        <v>1.6447368420990927E-3</v>
      </c>
      <c r="E8" s="44">
        <f t="shared" si="0"/>
        <v>1081.420800370608</v>
      </c>
      <c r="F8" s="26">
        <f t="shared" ref="F8:F23" si="3">+E8-E7</f>
        <v>-66.722700177637535</v>
      </c>
      <c r="G8" s="43">
        <f t="shared" ref="G8:G23" si="4">(+E8/E7-1)*100</f>
        <v>-5.8113554747970975</v>
      </c>
      <c r="H8" s="26">
        <v>789017.59299999999</v>
      </c>
      <c r="I8" s="26">
        <f t="shared" ref="I8:I23" si="5">+H8-H7</f>
        <v>-48667.905000000028</v>
      </c>
      <c r="J8" s="45">
        <f t="shared" ref="J8:J23" si="6">(+H8/H7-1)*100</f>
        <v>-5.8098063194595317</v>
      </c>
      <c r="L8" s="69"/>
      <c r="M8" s="31"/>
      <c r="N8" s="31"/>
    </row>
    <row r="9" spans="1:14">
      <c r="A9" s="25">
        <v>2016</v>
      </c>
      <c r="B9" s="26">
        <v>61069</v>
      </c>
      <c r="C9" s="26">
        <f t="shared" si="1"/>
        <v>268</v>
      </c>
      <c r="D9" s="45">
        <f t="shared" si="2"/>
        <v>0.44078222397658795</v>
      </c>
      <c r="E9" s="44">
        <f t="shared" si="0"/>
        <v>1054.5029502147843</v>
      </c>
      <c r="F9" s="26">
        <f t="shared" si="3"/>
        <v>-26.917850155823771</v>
      </c>
      <c r="G9" s="43">
        <f t="shared" si="4"/>
        <v>-2.489118957819092</v>
      </c>
      <c r="H9" s="26">
        <v>772769.28799999994</v>
      </c>
      <c r="I9" s="26">
        <f t="shared" si="5"/>
        <v>-16248.305000000051</v>
      </c>
      <c r="J9" s="45">
        <f t="shared" si="6"/>
        <v>-2.0593083277422042</v>
      </c>
      <c r="K9" s="32"/>
      <c r="L9" s="69"/>
      <c r="M9" s="31"/>
      <c r="N9" s="31"/>
    </row>
    <row r="10" spans="1:14">
      <c r="A10" s="25">
        <v>2017</v>
      </c>
      <c r="B10" s="26">
        <v>61391</v>
      </c>
      <c r="C10" s="26">
        <f t="shared" si="1"/>
        <v>322</v>
      </c>
      <c r="D10" s="45">
        <f t="shared" si="2"/>
        <v>0.52727242954691</v>
      </c>
      <c r="E10" s="44">
        <f t="shared" si="0"/>
        <v>989.53535534524599</v>
      </c>
      <c r="F10" s="26">
        <f t="shared" si="3"/>
        <v>-64.967594869538289</v>
      </c>
      <c r="G10" s="43">
        <f t="shared" si="4"/>
        <v>-6.1609685261008966</v>
      </c>
      <c r="H10" s="26">
        <v>728982.78</v>
      </c>
      <c r="I10" s="26">
        <f t="shared" si="5"/>
        <v>-43786.507999999914</v>
      </c>
      <c r="J10" s="45">
        <f t="shared" si="6"/>
        <v>-5.6661811849851755</v>
      </c>
      <c r="K10" s="32"/>
      <c r="L10" s="69"/>
      <c r="M10" s="31"/>
      <c r="N10" s="31"/>
    </row>
    <row r="11" spans="1:14">
      <c r="A11" s="25">
        <v>2018</v>
      </c>
      <c r="B11" s="26">
        <v>61813</v>
      </c>
      <c r="C11" s="26">
        <f t="shared" si="1"/>
        <v>422</v>
      </c>
      <c r="D11" s="45">
        <f t="shared" si="2"/>
        <v>0.68739717548174095</v>
      </c>
      <c r="E11" s="44">
        <f t="shared" si="0"/>
        <v>1130.4534698741904</v>
      </c>
      <c r="F11" s="26">
        <f t="shared" si="3"/>
        <v>140.91811452894444</v>
      </c>
      <c r="G11" s="43">
        <f t="shared" si="4"/>
        <v>14.240836749059715</v>
      </c>
      <c r="H11" s="26">
        <v>838520.64399999997</v>
      </c>
      <c r="I11" s="26">
        <f t="shared" si="5"/>
        <v>109537.86399999994</v>
      </c>
      <c r="J11" s="45">
        <f t="shared" si="6"/>
        <v>15.026125034119463</v>
      </c>
      <c r="K11" s="32"/>
      <c r="L11" s="69"/>
      <c r="M11" s="31"/>
      <c r="N11" s="31"/>
    </row>
    <row r="12" spans="1:14">
      <c r="A12" s="25">
        <v>2019</v>
      </c>
      <c r="B12" s="26">
        <v>62138</v>
      </c>
      <c r="C12" s="26">
        <f t="shared" si="1"/>
        <v>325</v>
      </c>
      <c r="D12" s="45">
        <f t="shared" si="2"/>
        <v>0.52577936679987225</v>
      </c>
      <c r="E12" s="44">
        <f t="shared" si="0"/>
        <v>1062.833923417769</v>
      </c>
      <c r="F12" s="26">
        <f t="shared" si="3"/>
        <v>-67.619546456421403</v>
      </c>
      <c r="G12" s="43">
        <f t="shared" si="4"/>
        <v>-5.981630227022694</v>
      </c>
      <c r="H12" s="26">
        <v>792508.49199999997</v>
      </c>
      <c r="I12" s="26">
        <f t="shared" si="5"/>
        <v>-46012.152000000002</v>
      </c>
      <c r="J12" s="45">
        <f t="shared" si="6"/>
        <v>-5.4873010377547775</v>
      </c>
      <c r="K12" s="32"/>
      <c r="L12" s="69"/>
      <c r="M12" s="31"/>
      <c r="N12" s="31"/>
    </row>
    <row r="13" spans="1:14">
      <c r="A13" s="25">
        <v>2020</v>
      </c>
      <c r="B13" s="26">
        <v>62657</v>
      </c>
      <c r="C13" s="26">
        <f t="shared" si="1"/>
        <v>519</v>
      </c>
      <c r="D13" s="45">
        <f t="shared" si="2"/>
        <v>0.83523769673952142</v>
      </c>
      <c r="E13" s="44">
        <f t="shared" si="0"/>
        <v>1030.2051513265344</v>
      </c>
      <c r="F13" s="26">
        <f t="shared" si="3"/>
        <v>-32.628772091234623</v>
      </c>
      <c r="G13" s="43">
        <f t="shared" si="4"/>
        <v>-3.0699784201759228</v>
      </c>
      <c r="H13" s="26">
        <v>774594.77</v>
      </c>
      <c r="I13" s="26">
        <f t="shared" si="5"/>
        <v>-17913.721999999951</v>
      </c>
      <c r="J13" s="45">
        <f t="shared" si="6"/>
        <v>-2.26038234048348</v>
      </c>
      <c r="K13" s="32"/>
      <c r="L13" s="69"/>
      <c r="M13" s="31"/>
      <c r="N13" s="31"/>
    </row>
    <row r="14" spans="1:14">
      <c r="A14" s="25">
        <v>2021</v>
      </c>
      <c r="B14" s="26">
        <v>63455</v>
      </c>
      <c r="C14" s="26">
        <f t="shared" si="1"/>
        <v>798</v>
      </c>
      <c r="D14" s="45">
        <f t="shared" si="2"/>
        <v>1.2736007150039086</v>
      </c>
      <c r="E14" s="44">
        <f t="shared" si="0"/>
        <v>1076.6953891208993</v>
      </c>
      <c r="F14" s="26">
        <f t="shared" si="3"/>
        <v>46.49023779436493</v>
      </c>
      <c r="G14" s="43">
        <f t="shared" si="4"/>
        <v>4.512716494816793</v>
      </c>
      <c r="H14" s="26">
        <v>819860.47100000002</v>
      </c>
      <c r="I14" s="26">
        <f t="shared" si="5"/>
        <v>45265.701000000001</v>
      </c>
      <c r="J14" s="45">
        <f t="shared" si="6"/>
        <v>5.8437911993648006</v>
      </c>
      <c r="K14" s="32"/>
      <c r="L14" s="69"/>
      <c r="M14" s="31"/>
      <c r="N14" s="31"/>
    </row>
    <row r="15" spans="1:14">
      <c r="A15" s="25">
        <v>2022</v>
      </c>
      <c r="B15" s="26">
        <v>63940</v>
      </c>
      <c r="C15" s="26">
        <f t="shared" si="1"/>
        <v>485</v>
      </c>
      <c r="D15" s="45">
        <f t="shared" si="2"/>
        <v>0.76432117248443898</v>
      </c>
      <c r="E15" s="44">
        <f t="shared" si="0"/>
        <v>1052.3239000104265</v>
      </c>
      <c r="F15" s="26">
        <f t="shared" si="3"/>
        <v>-24.371489110472794</v>
      </c>
      <c r="G15" s="43">
        <f t="shared" si="4"/>
        <v>-2.2635454146758827</v>
      </c>
      <c r="H15" s="26">
        <v>807427.08200000005</v>
      </c>
      <c r="I15" s="26">
        <f t="shared" si="5"/>
        <v>-12433.388999999966</v>
      </c>
      <c r="J15" s="45">
        <f t="shared" si="6"/>
        <v>-1.5165249990446217</v>
      </c>
      <c r="K15" s="32"/>
      <c r="L15" s="69"/>
      <c r="M15" s="31"/>
      <c r="N15" s="31"/>
    </row>
    <row r="16" spans="1:14" ht="16.5" thickBot="1">
      <c r="A16" s="33">
        <v>2023</v>
      </c>
      <c r="B16" s="34">
        <v>64062</v>
      </c>
      <c r="C16" s="34">
        <f t="shared" si="1"/>
        <v>122</v>
      </c>
      <c r="D16" s="48">
        <f t="shared" si="2"/>
        <v>0.19080387863621429</v>
      </c>
      <c r="E16" s="47">
        <f t="shared" si="0"/>
        <v>963.89075296847841</v>
      </c>
      <c r="F16" s="34">
        <f t="shared" si="3"/>
        <v>-88.433147041948132</v>
      </c>
      <c r="G16" s="46">
        <f t="shared" si="4"/>
        <v>-8.4036053007132026</v>
      </c>
      <c r="H16" s="34">
        <v>740985.23300000001</v>
      </c>
      <c r="I16" s="34">
        <f t="shared" si="5"/>
        <v>-66441.849000000046</v>
      </c>
      <c r="J16" s="48">
        <f t="shared" si="6"/>
        <v>-8.2288358269360202</v>
      </c>
      <c r="K16" s="32"/>
      <c r="L16" s="69"/>
      <c r="M16" s="31"/>
      <c r="N16" s="31"/>
    </row>
    <row r="17" spans="1:14">
      <c r="A17" s="39">
        <v>2024</v>
      </c>
      <c r="B17" s="26">
        <v>64453</v>
      </c>
      <c r="C17" s="26">
        <f t="shared" si="1"/>
        <v>391</v>
      </c>
      <c r="D17" s="45">
        <f t="shared" si="2"/>
        <v>0.61034622709250641</v>
      </c>
      <c r="E17" s="44">
        <f t="shared" si="0"/>
        <v>1017.0635364876418</v>
      </c>
      <c r="F17" s="26">
        <f t="shared" si="3"/>
        <v>53.172783519163431</v>
      </c>
      <c r="G17" s="43">
        <f t="shared" si="4"/>
        <v>5.5164740771096898</v>
      </c>
      <c r="H17" s="26">
        <v>786633.55340685567</v>
      </c>
      <c r="I17" s="26">
        <f t="shared" si="5"/>
        <v>45648.320406855666</v>
      </c>
      <c r="J17" s="45">
        <f t="shared" si="6"/>
        <v>6.1604898956003407</v>
      </c>
      <c r="K17" s="32"/>
      <c r="L17" s="27"/>
      <c r="M17" s="31"/>
      <c r="N17" s="31"/>
    </row>
    <row r="18" spans="1:14">
      <c r="A18" s="39">
        <v>2025</v>
      </c>
      <c r="B18" s="26">
        <v>64839</v>
      </c>
      <c r="C18" s="26">
        <f t="shared" si="1"/>
        <v>386</v>
      </c>
      <c r="D18" s="45">
        <f t="shared" si="2"/>
        <v>0.59888600996074182</v>
      </c>
      <c r="E18" s="44">
        <f t="shared" si="0"/>
        <v>1027.9560761897944</v>
      </c>
      <c r="F18" s="26">
        <f t="shared" si="3"/>
        <v>10.89253970215259</v>
      </c>
      <c r="G18" s="43">
        <f t="shared" si="4"/>
        <v>1.0709792762573445</v>
      </c>
      <c r="H18" s="26">
        <v>799819.72828884097</v>
      </c>
      <c r="I18" s="26">
        <f t="shared" si="5"/>
        <v>13186.174881985295</v>
      </c>
      <c r="J18" s="45">
        <f t="shared" si="6"/>
        <v>1.6762792312731811</v>
      </c>
      <c r="K18" s="32"/>
      <c r="L18" s="27"/>
      <c r="M18" s="31"/>
      <c r="N18" s="31"/>
    </row>
    <row r="19" spans="1:14">
      <c r="A19" s="39">
        <v>2026</v>
      </c>
      <c r="B19" s="26">
        <v>65215</v>
      </c>
      <c r="C19" s="26">
        <f t="shared" si="1"/>
        <v>376</v>
      </c>
      <c r="D19" s="45">
        <f t="shared" si="2"/>
        <v>0.57989790095467342</v>
      </c>
      <c r="E19" s="44">
        <f t="shared" si="0"/>
        <v>1034.8134582649241</v>
      </c>
      <c r="F19" s="26">
        <f t="shared" si="3"/>
        <v>6.8573820751296353</v>
      </c>
      <c r="G19" s="43">
        <f t="shared" si="4"/>
        <v>0.66708901615204486</v>
      </c>
      <c r="H19" s="26">
        <v>809824.31616896426</v>
      </c>
      <c r="I19" s="26">
        <f t="shared" si="5"/>
        <v>10004.58788012329</v>
      </c>
      <c r="J19" s="45">
        <f t="shared" si="6"/>
        <v>1.2508553523088883</v>
      </c>
      <c r="K19" s="32"/>
      <c r="L19" s="27"/>
      <c r="M19" s="31"/>
      <c r="N19" s="31"/>
    </row>
    <row r="20" spans="1:14">
      <c r="A20" s="39">
        <v>2027</v>
      </c>
      <c r="B20" s="26">
        <v>65556</v>
      </c>
      <c r="C20" s="26">
        <f t="shared" si="1"/>
        <v>341</v>
      </c>
      <c r="D20" s="45">
        <f t="shared" si="2"/>
        <v>0.52288583914743558</v>
      </c>
      <c r="E20" s="44">
        <f t="shared" si="0"/>
        <v>1037.3695341162124</v>
      </c>
      <c r="F20" s="26">
        <f t="shared" si="3"/>
        <v>2.5560758512883694</v>
      </c>
      <c r="G20" s="43">
        <f t="shared" si="4"/>
        <v>0.24700836956392802</v>
      </c>
      <c r="H20" s="26">
        <v>816069.56614226906</v>
      </c>
      <c r="I20" s="26">
        <f t="shared" si="5"/>
        <v>6245.2499733048026</v>
      </c>
      <c r="J20" s="45">
        <f t="shared" si="6"/>
        <v>0.77118578049732989</v>
      </c>
      <c r="K20" s="32"/>
      <c r="L20" s="27"/>
      <c r="M20" s="31"/>
      <c r="N20" s="31"/>
    </row>
    <row r="21" spans="1:14">
      <c r="A21" s="39">
        <v>2028</v>
      </c>
      <c r="B21" s="26">
        <v>65845</v>
      </c>
      <c r="C21" s="26">
        <f t="shared" si="1"/>
        <v>289</v>
      </c>
      <c r="D21" s="45">
        <f t="shared" si="2"/>
        <v>0.44084446885106487</v>
      </c>
      <c r="E21" s="44">
        <f t="shared" si="0"/>
        <v>1042.0131499062325</v>
      </c>
      <c r="F21" s="26">
        <f t="shared" si="3"/>
        <v>4.6436157900200214</v>
      </c>
      <c r="G21" s="43">
        <f t="shared" si="4"/>
        <v>0.4476337155954857</v>
      </c>
      <c r="H21" s="26">
        <v>823336.27026691043</v>
      </c>
      <c r="I21" s="26">
        <f t="shared" si="5"/>
        <v>7266.7041246413719</v>
      </c>
      <c r="J21" s="45">
        <f t="shared" si="6"/>
        <v>0.89045155292244438</v>
      </c>
      <c r="K21" s="32"/>
      <c r="M21" s="31"/>
      <c r="N21" s="31"/>
    </row>
    <row r="22" spans="1:14">
      <c r="A22" s="39">
        <v>2029</v>
      </c>
      <c r="B22" s="26">
        <v>66094</v>
      </c>
      <c r="C22" s="26">
        <f t="shared" si="1"/>
        <v>249</v>
      </c>
      <c r="D22" s="45">
        <f t="shared" si="2"/>
        <v>0.37816083225756802</v>
      </c>
      <c r="E22" s="44">
        <f t="shared" si="0"/>
        <v>1039.22579925882</v>
      </c>
      <c r="F22" s="26">
        <f t="shared" si="3"/>
        <v>-2.7873506474124952</v>
      </c>
      <c r="G22" s="43">
        <f t="shared" si="4"/>
        <v>-0.26749668635787094</v>
      </c>
      <c r="H22" s="26">
        <v>824239.07971454936</v>
      </c>
      <c r="I22" s="26">
        <f t="shared" si="5"/>
        <v>902.8094476389233</v>
      </c>
      <c r="J22" s="45">
        <f t="shared" si="6"/>
        <v>0.10965257820432228</v>
      </c>
      <c r="K22" s="32"/>
      <c r="M22" s="31"/>
      <c r="N22" s="31"/>
    </row>
    <row r="23" spans="1:14">
      <c r="A23" s="39">
        <v>2030</v>
      </c>
      <c r="B23" s="26">
        <v>66344</v>
      </c>
      <c r="C23" s="26">
        <f t="shared" si="1"/>
        <v>250</v>
      </c>
      <c r="D23" s="45">
        <f t="shared" si="2"/>
        <v>0.37824916028685873</v>
      </c>
      <c r="E23" s="44">
        <f t="shared" si="0"/>
        <v>1040.269087357653</v>
      </c>
      <c r="F23" s="26">
        <f t="shared" si="3"/>
        <v>1.0432880988330453</v>
      </c>
      <c r="G23" s="43">
        <f t="shared" si="4"/>
        <v>0.10039089672111423</v>
      </c>
      <c r="H23" s="26">
        <v>828187.34797987354</v>
      </c>
      <c r="I23" s="26">
        <f t="shared" si="5"/>
        <v>3948.2682653241791</v>
      </c>
      <c r="J23" s="45">
        <f t="shared" si="6"/>
        <v>0.47901978473181561</v>
      </c>
      <c r="K23" s="32"/>
      <c r="M23" s="31"/>
      <c r="N23" s="31"/>
    </row>
    <row r="24" spans="1:14">
      <c r="A24" s="39">
        <v>2031</v>
      </c>
      <c r="B24" s="26">
        <v>66598</v>
      </c>
      <c r="C24" s="26">
        <f>+B24-B23</f>
        <v>254</v>
      </c>
      <c r="D24" s="45">
        <f>(+B24/B23-1)*100</f>
        <v>0.38285300856144566</v>
      </c>
      <c r="E24" s="44">
        <f>+(H24*1000)/12/B24</f>
        <v>1041.7057319456176</v>
      </c>
      <c r="F24" s="26">
        <f>+E24-E23</f>
        <v>1.4366445879645653</v>
      </c>
      <c r="G24" s="43">
        <f>(+E24/E23-1)*100</f>
        <v>0.13810317017242113</v>
      </c>
      <c r="H24" s="26">
        <v>832506.22003337089</v>
      </c>
      <c r="I24" s="26">
        <f>+H24-H23</f>
        <v>4318.8720534973545</v>
      </c>
      <c r="J24" s="45">
        <f>(+H24/H23-1)*100</f>
        <v>0.52148491087578019</v>
      </c>
      <c r="K24" s="32"/>
      <c r="M24" s="31"/>
      <c r="N24" s="31"/>
    </row>
    <row r="25" spans="1:14">
      <c r="A25" s="39">
        <v>2032</v>
      </c>
      <c r="B25" s="26">
        <v>66824</v>
      </c>
      <c r="C25" s="26">
        <f>+B25-B24</f>
        <v>226</v>
      </c>
      <c r="D25" s="45">
        <f>(+B25/B24-1)*100</f>
        <v>0.33934953001590884</v>
      </c>
      <c r="E25" s="44">
        <f>+(H25*1000)/12/B25</f>
        <v>1046.797270058401</v>
      </c>
      <c r="F25" s="26">
        <f>+E25-E24</f>
        <v>5.0915381127833825</v>
      </c>
      <c r="G25" s="43">
        <f>(+E25/E24-1)*100</f>
        <v>0.48876932867345513</v>
      </c>
      <c r="H25" s="26">
        <v>839414.16929259105</v>
      </c>
      <c r="I25" s="26">
        <f>+H25-H24</f>
        <v>6907.9492592201568</v>
      </c>
      <c r="J25" s="45">
        <f>(+H25/H24-1)*100</f>
        <v>0.82977749510908527</v>
      </c>
      <c r="K25" s="32"/>
      <c r="M25" s="31"/>
      <c r="N25" s="31"/>
    </row>
    <row r="26" spans="1:14">
      <c r="A26" s="39">
        <v>2033</v>
      </c>
      <c r="B26" s="26">
        <v>67025</v>
      </c>
      <c r="C26" s="26">
        <f t="shared" ref="C26:C32" si="7">+B26-B25</f>
        <v>201</v>
      </c>
      <c r="D26" s="45">
        <f t="shared" ref="D26:D32" si="8">(+B26/B25-1)*100</f>
        <v>0.30079013528074849</v>
      </c>
      <c r="E26" s="44">
        <f t="shared" ref="E26:E32" si="9">+(H26*1000)/12/B26</f>
        <v>1045.2045867159825</v>
      </c>
      <c r="F26" s="26">
        <f t="shared" ref="F26:F32" si="10">+E26-E25</f>
        <v>-1.5926833424184679</v>
      </c>
      <c r="G26" s="43">
        <f t="shared" ref="G26:G32" si="11">(+E26/E25-1)*100</f>
        <v>-0.1521482132189389</v>
      </c>
      <c r="H26" s="26">
        <v>840658.04909566487</v>
      </c>
      <c r="I26" s="26">
        <f t="shared" ref="I26:I32" si="12">+H26-H25</f>
        <v>1243.8798030738253</v>
      </c>
      <c r="J26" s="45">
        <f t="shared" ref="J26:J32" si="13">(+H26/H25-1)*100</f>
        <v>0.14818427524545541</v>
      </c>
      <c r="K26" s="32"/>
      <c r="M26" s="31"/>
      <c r="N26" s="31"/>
    </row>
    <row r="27" spans="1:14">
      <c r="A27" s="39">
        <v>2034</v>
      </c>
      <c r="B27" s="26">
        <v>67193</v>
      </c>
      <c r="C27" s="26">
        <f t="shared" si="7"/>
        <v>168</v>
      </c>
      <c r="D27" s="45">
        <f t="shared" si="8"/>
        <v>0.25065274151436778</v>
      </c>
      <c r="E27" s="44">
        <f t="shared" si="9"/>
        <v>1047.3932758151407</v>
      </c>
      <c r="F27" s="26">
        <f t="shared" si="10"/>
        <v>2.1886890991581822</v>
      </c>
      <c r="G27" s="43">
        <f t="shared" si="11"/>
        <v>0.20940293670494992</v>
      </c>
      <c r="H27" s="26">
        <v>844529.95658216078</v>
      </c>
      <c r="I27" s="26">
        <f t="shared" si="12"/>
        <v>3871.9074864959111</v>
      </c>
      <c r="J27" s="45">
        <f t="shared" si="13"/>
        <v>0.46058055242093054</v>
      </c>
      <c r="K27" s="32"/>
      <c r="M27" s="31"/>
      <c r="N27" s="31"/>
    </row>
    <row r="28" spans="1:14">
      <c r="A28" s="39">
        <v>2035</v>
      </c>
      <c r="B28" s="26">
        <v>67333</v>
      </c>
      <c r="C28" s="26">
        <f t="shared" si="7"/>
        <v>140</v>
      </c>
      <c r="D28" s="45">
        <f t="shared" si="8"/>
        <v>0.20835503698302116</v>
      </c>
      <c r="E28" s="44">
        <f t="shared" si="9"/>
        <v>1051.156355118165</v>
      </c>
      <c r="F28" s="26">
        <f t="shared" si="10"/>
        <v>3.7630793030243694</v>
      </c>
      <c r="G28" s="43">
        <f t="shared" si="11"/>
        <v>0.35928045271207409</v>
      </c>
      <c r="H28" s="26">
        <v>849330.13031005685</v>
      </c>
      <c r="I28" s="26">
        <f t="shared" si="12"/>
        <v>4800.1737278960645</v>
      </c>
      <c r="J28" s="45">
        <f t="shared" si="13"/>
        <v>0.56838406861521307</v>
      </c>
      <c r="K28" s="32"/>
      <c r="M28" s="31"/>
      <c r="N28" s="31"/>
    </row>
    <row r="29" spans="1:14">
      <c r="A29" s="39">
        <v>2036</v>
      </c>
      <c r="B29" s="26">
        <v>67456</v>
      </c>
      <c r="C29" s="26">
        <f t="shared" si="7"/>
        <v>123</v>
      </c>
      <c r="D29" s="45">
        <f t="shared" si="8"/>
        <v>0.18267417165431787</v>
      </c>
      <c r="E29" s="44">
        <f t="shared" si="9"/>
        <v>1059.0507848343143</v>
      </c>
      <c r="F29" s="26">
        <f t="shared" si="10"/>
        <v>7.8944297161492614</v>
      </c>
      <c r="G29" s="43">
        <f t="shared" si="11"/>
        <v>0.75102335420516031</v>
      </c>
      <c r="H29" s="26">
        <v>857271.95690140198</v>
      </c>
      <c r="I29" s="26">
        <f t="shared" si="12"/>
        <v>7941.8265913451323</v>
      </c>
      <c r="J29" s="45">
        <f t="shared" si="13"/>
        <v>0.93506945155070742</v>
      </c>
      <c r="K29" s="32"/>
      <c r="M29" s="31"/>
      <c r="N29" s="31"/>
    </row>
    <row r="30" spans="1:14">
      <c r="A30" s="39">
        <v>2037</v>
      </c>
      <c r="B30" s="26">
        <v>67582</v>
      </c>
      <c r="C30" s="26">
        <f t="shared" si="7"/>
        <v>126</v>
      </c>
      <c r="D30" s="45">
        <f t="shared" si="8"/>
        <v>0.18678842504744608</v>
      </c>
      <c r="E30" s="44">
        <f t="shared" si="9"/>
        <v>1060.6866147605642</v>
      </c>
      <c r="F30" s="26">
        <f t="shared" si="10"/>
        <v>1.6358299262499258</v>
      </c>
      <c r="G30" s="43">
        <f t="shared" si="11"/>
        <v>0.15446189641470376</v>
      </c>
      <c r="H30" s="26">
        <v>860199.87358498131</v>
      </c>
      <c r="I30" s="26">
        <f t="shared" si="12"/>
        <v>2927.9166835793294</v>
      </c>
      <c r="J30" s="45">
        <f t="shared" si="13"/>
        <v>0.34153883840575272</v>
      </c>
      <c r="K30" s="32"/>
      <c r="M30" s="31"/>
      <c r="N30" s="31"/>
    </row>
    <row r="31" spans="1:14">
      <c r="A31" s="39">
        <v>2038</v>
      </c>
      <c r="B31" s="26">
        <v>67702</v>
      </c>
      <c r="C31" s="26">
        <f t="shared" si="7"/>
        <v>120</v>
      </c>
      <c r="D31" s="45">
        <f t="shared" si="8"/>
        <v>0.17756207274126634</v>
      </c>
      <c r="E31" s="44">
        <f t="shared" si="9"/>
        <v>1065.5436271707486</v>
      </c>
      <c r="F31" s="26">
        <f t="shared" si="10"/>
        <v>4.8570124101843248</v>
      </c>
      <c r="G31" s="43">
        <f t="shared" si="11"/>
        <v>0.45791210547903027</v>
      </c>
      <c r="H31" s="26">
        <v>865673.21576056827</v>
      </c>
      <c r="I31" s="26">
        <f t="shared" si="12"/>
        <v>5473.342175586964</v>
      </c>
      <c r="J31" s="45">
        <f t="shared" si="13"/>
        <v>0.63628725644613304</v>
      </c>
      <c r="K31" s="32"/>
      <c r="M31" s="31"/>
      <c r="N31" s="31"/>
    </row>
    <row r="32" spans="1:14">
      <c r="A32" s="39">
        <v>2039</v>
      </c>
      <c r="B32" s="26">
        <v>67809</v>
      </c>
      <c r="C32" s="26">
        <f t="shared" si="7"/>
        <v>107</v>
      </c>
      <c r="D32" s="45">
        <f t="shared" si="8"/>
        <v>0.15804555256861974</v>
      </c>
      <c r="E32" s="44">
        <f t="shared" si="9"/>
        <v>1071.0678078728947</v>
      </c>
      <c r="F32" s="26">
        <f t="shared" si="10"/>
        <v>5.5241807021461682</v>
      </c>
      <c r="G32" s="43">
        <f t="shared" si="11"/>
        <v>0.51843777779554401</v>
      </c>
      <c r="H32" s="26">
        <v>871536.44380863733</v>
      </c>
      <c r="I32" s="26">
        <f t="shared" si="12"/>
        <v>5863.2280480690533</v>
      </c>
      <c r="J32" s="45">
        <f t="shared" si="13"/>
        <v>0.67730269821479894</v>
      </c>
      <c r="K32" s="32"/>
      <c r="M32" s="31"/>
      <c r="N32" s="31"/>
    </row>
  </sheetData>
  <mergeCells count="6">
    <mergeCell ref="A1:J1"/>
    <mergeCell ref="A2:J2"/>
    <mergeCell ref="A3:J3"/>
    <mergeCell ref="B5:D5"/>
    <mergeCell ref="E5:G5"/>
    <mergeCell ref="H5:J5"/>
  </mergeCells>
  <pageMargins left="0.75" right="0.75" top="0.57999999999999996" bottom="1" header="0.5" footer="0.5"/>
  <pageSetup scale="84" orientation="portrait" r:id="rId1"/>
  <headerFooter alignWithMargins="0">
    <oddFooter>&amp;L&amp;D&amp;R&amp;F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23342-9BF8-4ED0-B55F-20841986E7EA}">
  <sheetPr>
    <pageSetUpPr fitToPage="1"/>
  </sheetPr>
  <dimension ref="A1:J32"/>
  <sheetViews>
    <sheetView zoomScaleNormal="100" workbookViewId="0">
      <selection activeCell="H7" sqref="H7"/>
    </sheetView>
  </sheetViews>
  <sheetFormatPr defaultColWidth="6.85546875" defaultRowHeight="15.75"/>
  <cols>
    <col min="1" max="1" width="6.28515625" style="20" bestFit="1" customWidth="1"/>
    <col min="2" max="4" width="8.85546875" style="20" customWidth="1"/>
    <col min="5" max="5" width="10.140625" style="20" customWidth="1"/>
    <col min="6" max="7" width="8.85546875" style="20" customWidth="1"/>
    <col min="8" max="8" width="9.28515625" style="20" bestFit="1" customWidth="1"/>
    <col min="9" max="10" width="8.85546875" style="20" customWidth="1"/>
    <col min="11" max="16384" width="6.85546875" style="20"/>
  </cols>
  <sheetData>
    <row r="1" spans="1:10" ht="18.75">
      <c r="A1" s="79" t="s">
        <v>31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8.75">
      <c r="A2" s="79" t="s">
        <v>1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18.75">
      <c r="A3" s="79" t="s">
        <v>2</v>
      </c>
      <c r="B3" s="97"/>
      <c r="C3" s="97"/>
      <c r="D3" s="97"/>
      <c r="E3" s="97"/>
      <c r="F3" s="97"/>
      <c r="G3" s="97"/>
      <c r="H3" s="97"/>
      <c r="I3" s="97"/>
      <c r="J3" s="97"/>
    </row>
    <row r="4" spans="1:10">
      <c r="A4" s="21"/>
    </row>
    <row r="5" spans="1:10" ht="16.5" thickBot="1">
      <c r="A5" s="2"/>
      <c r="B5" s="84" t="s">
        <v>3</v>
      </c>
      <c r="C5" s="84"/>
      <c r="D5" s="85"/>
      <c r="E5" s="86" t="s">
        <v>4</v>
      </c>
      <c r="F5" s="84"/>
      <c r="G5" s="85"/>
      <c r="H5" s="84" t="s">
        <v>5</v>
      </c>
      <c r="I5" s="84"/>
      <c r="J5" s="84"/>
    </row>
    <row r="6" spans="1:10" ht="48.75" thickTop="1" thickBot="1">
      <c r="A6" s="2"/>
      <c r="B6" s="3" t="s">
        <v>6</v>
      </c>
      <c r="C6" s="3" t="s">
        <v>7</v>
      </c>
      <c r="D6" s="4" t="s">
        <v>8</v>
      </c>
      <c r="E6" s="5" t="s">
        <v>9</v>
      </c>
      <c r="F6" s="3" t="s">
        <v>10</v>
      </c>
      <c r="G6" s="4" t="s">
        <v>8</v>
      </c>
      <c r="H6" s="3" t="s">
        <v>11</v>
      </c>
      <c r="I6" s="3" t="s">
        <v>12</v>
      </c>
      <c r="J6" s="3" t="s">
        <v>8</v>
      </c>
    </row>
    <row r="7" spans="1:10" ht="16.5" thickTop="1">
      <c r="A7" s="6">
        <v>2014</v>
      </c>
      <c r="B7" s="7">
        <v>22796</v>
      </c>
      <c r="C7" s="7"/>
      <c r="D7" s="12"/>
      <c r="E7" s="10">
        <f t="shared" ref="E7:E14" si="0">+(H7*1000)/12/B7</f>
        <v>1154.1574252792889</v>
      </c>
      <c r="F7" s="7"/>
      <c r="G7" s="12"/>
      <c r="H7" s="7">
        <v>315722.07199999999</v>
      </c>
      <c r="I7" s="7"/>
      <c r="J7" s="13"/>
    </row>
    <row r="8" spans="1:10">
      <c r="A8" s="6">
        <v>2015</v>
      </c>
      <c r="B8" s="7">
        <v>22935</v>
      </c>
      <c r="C8" s="7">
        <f t="shared" ref="C8:C32" si="1">+B8-B7</f>
        <v>139</v>
      </c>
      <c r="D8" s="12">
        <f t="shared" ref="D8:D32" si="2">(+B8/B7-1)*100</f>
        <v>0.60975609756097615</v>
      </c>
      <c r="E8" s="10">
        <f t="shared" si="0"/>
        <v>1101.4378824213356</v>
      </c>
      <c r="F8" s="7">
        <f t="shared" ref="F8:F32" si="3">+E8-E7</f>
        <v>-52.719542857953229</v>
      </c>
      <c r="G8" s="12">
        <f t="shared" ref="G8:G32" si="4">(+E8/E7-1)*100</f>
        <v>-4.5677948001933917</v>
      </c>
      <c r="H8" s="7">
        <v>303137.734</v>
      </c>
      <c r="I8" s="7">
        <f t="shared" ref="I8:I28" si="5">+H8-H7</f>
        <v>-12584.337999999989</v>
      </c>
      <c r="J8" s="13">
        <f t="shared" ref="J8:J32" si="6">(+H8/H7-1)*100</f>
        <v>-3.9858911099506455</v>
      </c>
    </row>
    <row r="9" spans="1:10">
      <c r="A9" s="6">
        <v>2016</v>
      </c>
      <c r="B9" s="7">
        <v>23063</v>
      </c>
      <c r="C9" s="7">
        <f t="shared" si="1"/>
        <v>128</v>
      </c>
      <c r="D9" s="12">
        <f t="shared" si="2"/>
        <v>0.55809897536516218</v>
      </c>
      <c r="E9" s="10">
        <f t="shared" si="0"/>
        <v>1061.1635014236367</v>
      </c>
      <c r="F9" s="7">
        <f t="shared" si="3"/>
        <v>-40.274380997698927</v>
      </c>
      <c r="G9" s="12">
        <f t="shared" si="4"/>
        <v>-3.6565276753657838</v>
      </c>
      <c r="H9" s="7">
        <v>293683.36599999998</v>
      </c>
      <c r="I9" s="7">
        <f t="shared" si="5"/>
        <v>-9454.3680000000168</v>
      </c>
      <c r="J9" s="13">
        <f t="shared" si="6"/>
        <v>-3.1188357434907887</v>
      </c>
    </row>
    <row r="10" spans="1:10">
      <c r="A10" s="6">
        <v>2017</v>
      </c>
      <c r="B10" s="7">
        <v>23173</v>
      </c>
      <c r="C10" s="7">
        <f t="shared" si="1"/>
        <v>110</v>
      </c>
      <c r="D10" s="12">
        <f t="shared" si="2"/>
        <v>0.4769544291722605</v>
      </c>
      <c r="E10" s="10">
        <f t="shared" si="0"/>
        <v>1019.5570743250046</v>
      </c>
      <c r="F10" s="7">
        <f t="shared" si="3"/>
        <v>-41.606427098632139</v>
      </c>
      <c r="G10" s="12">
        <f t="shared" si="4"/>
        <v>-3.9208309598675162</v>
      </c>
      <c r="H10" s="7">
        <v>283514.353</v>
      </c>
      <c r="I10" s="7">
        <f t="shared" si="5"/>
        <v>-10169.012999999977</v>
      </c>
      <c r="J10" s="13">
        <f t="shared" si="6"/>
        <v>-3.4625771076186806</v>
      </c>
    </row>
    <row r="11" spans="1:10">
      <c r="A11" s="6">
        <v>2018</v>
      </c>
      <c r="B11" s="7">
        <v>23289</v>
      </c>
      <c r="C11" s="7">
        <f t="shared" si="1"/>
        <v>116</v>
      </c>
      <c r="D11" s="12">
        <f t="shared" si="2"/>
        <v>0.50058257454796973</v>
      </c>
      <c r="E11" s="10">
        <f t="shared" si="0"/>
        <v>1155.9182625559993</v>
      </c>
      <c r="F11" s="7">
        <f t="shared" si="3"/>
        <v>136.36118823099469</v>
      </c>
      <c r="G11" s="12">
        <f t="shared" si="4"/>
        <v>13.374551721027705</v>
      </c>
      <c r="H11" s="7">
        <v>323042.16499999998</v>
      </c>
      <c r="I11" s="7">
        <f t="shared" si="5"/>
        <v>39527.811999999976</v>
      </c>
      <c r="J11" s="13">
        <f t="shared" si="6"/>
        <v>13.942084970915026</v>
      </c>
    </row>
    <row r="12" spans="1:10">
      <c r="A12" s="6">
        <v>2019</v>
      </c>
      <c r="B12" s="7">
        <v>23423</v>
      </c>
      <c r="C12" s="7">
        <f t="shared" si="1"/>
        <v>134</v>
      </c>
      <c r="D12" s="12">
        <f t="shared" si="2"/>
        <v>0.57537893426080622</v>
      </c>
      <c r="E12" s="10">
        <f t="shared" si="0"/>
        <v>1094.940909220282</v>
      </c>
      <c r="F12" s="7">
        <f t="shared" si="3"/>
        <v>-60.977353335717225</v>
      </c>
      <c r="G12" s="12">
        <f t="shared" si="4"/>
        <v>-5.2752305514130686</v>
      </c>
      <c r="H12" s="7">
        <v>307761.61099999998</v>
      </c>
      <c r="I12" s="7">
        <f t="shared" si="5"/>
        <v>-15280.554000000004</v>
      </c>
      <c r="J12" s="13">
        <f t="shared" si="6"/>
        <v>-4.730204182478781</v>
      </c>
    </row>
    <row r="13" spans="1:10">
      <c r="A13" s="6">
        <v>2020</v>
      </c>
      <c r="B13" s="7">
        <v>23647</v>
      </c>
      <c r="C13" s="7">
        <f t="shared" si="1"/>
        <v>224</v>
      </c>
      <c r="D13" s="12">
        <f t="shared" si="2"/>
        <v>0.95632497972077957</v>
      </c>
      <c r="E13" s="10">
        <f t="shared" si="0"/>
        <v>1048.0085599300828</v>
      </c>
      <c r="F13" s="7">
        <f t="shared" si="3"/>
        <v>-46.932349290199227</v>
      </c>
      <c r="G13" s="12">
        <f t="shared" si="4"/>
        <v>-4.2862906020764369</v>
      </c>
      <c r="H13" s="7">
        <v>297387.10100000002</v>
      </c>
      <c r="I13" s="7">
        <f t="shared" si="5"/>
        <v>-10374.509999999951</v>
      </c>
      <c r="J13" s="13">
        <f t="shared" si="6"/>
        <v>-3.3709564900867184</v>
      </c>
    </row>
    <row r="14" spans="1:10">
      <c r="A14" s="6">
        <v>2021</v>
      </c>
      <c r="B14" s="7">
        <v>23966</v>
      </c>
      <c r="C14" s="7">
        <f t="shared" si="1"/>
        <v>319</v>
      </c>
      <c r="D14" s="12">
        <f t="shared" si="2"/>
        <v>1.3490083308664857</v>
      </c>
      <c r="E14" s="10">
        <f t="shared" si="0"/>
        <v>1112.1159281203927</v>
      </c>
      <c r="F14" s="7">
        <f t="shared" si="3"/>
        <v>64.107368190309899</v>
      </c>
      <c r="G14" s="12">
        <f t="shared" si="4"/>
        <v>6.1170653219270177</v>
      </c>
      <c r="H14" s="7">
        <v>319835.64399999997</v>
      </c>
      <c r="I14" s="7">
        <f t="shared" si="5"/>
        <v>22448.542999999947</v>
      </c>
      <c r="J14" s="13">
        <f t="shared" si="6"/>
        <v>7.5485933735908617</v>
      </c>
    </row>
    <row r="15" spans="1:10">
      <c r="A15" s="19">
        <v>2022</v>
      </c>
      <c r="B15" s="7">
        <v>24271</v>
      </c>
      <c r="C15" s="7">
        <f t="shared" si="1"/>
        <v>305</v>
      </c>
      <c r="D15" s="12">
        <f t="shared" si="2"/>
        <v>1.2726362346657805</v>
      </c>
      <c r="E15" s="10">
        <f>+(H15*1000)/12/B15</f>
        <v>1071.2032741406067</v>
      </c>
      <c r="F15" s="7">
        <f t="shared" si="3"/>
        <v>-40.912653979786</v>
      </c>
      <c r="G15" s="12">
        <f t="shared" si="4"/>
        <v>-3.6788119786156814</v>
      </c>
      <c r="H15" s="7">
        <v>311990.09600000002</v>
      </c>
      <c r="I15" s="7">
        <f t="shared" si="5"/>
        <v>-7845.5479999999516</v>
      </c>
      <c r="J15" s="13">
        <f t="shared" si="6"/>
        <v>-2.452993638194978</v>
      </c>
    </row>
    <row r="16" spans="1:10" ht="16.5" thickBot="1">
      <c r="A16" s="41">
        <v>2023</v>
      </c>
      <c r="B16" s="15">
        <v>24560</v>
      </c>
      <c r="C16" s="15">
        <f t="shared" si="1"/>
        <v>289</v>
      </c>
      <c r="D16" s="16">
        <f t="shared" si="2"/>
        <v>1.1907214371060126</v>
      </c>
      <c r="E16" s="17">
        <f t="shared" ref="E16:E32" si="7">+(H16*1000)/12/B16</f>
        <v>985.61931324647117</v>
      </c>
      <c r="F16" s="15">
        <f t="shared" si="3"/>
        <v>-85.583960894135544</v>
      </c>
      <c r="G16" s="16">
        <f t="shared" si="4"/>
        <v>-7.9895163653973089</v>
      </c>
      <c r="H16" s="15">
        <v>290481.72399999999</v>
      </c>
      <c r="I16" s="15">
        <f t="shared" si="5"/>
        <v>-21508.372000000032</v>
      </c>
      <c r="J16" s="18">
        <f t="shared" si="6"/>
        <v>-6.8939278123751784</v>
      </c>
    </row>
    <row r="17" spans="1:10">
      <c r="A17" s="19">
        <v>2024</v>
      </c>
      <c r="B17" s="7">
        <v>24809</v>
      </c>
      <c r="C17" s="7">
        <f t="shared" si="1"/>
        <v>249</v>
      </c>
      <c r="D17" s="12">
        <f t="shared" si="2"/>
        <v>1.0138436482084678</v>
      </c>
      <c r="E17" s="10">
        <f t="shared" si="7"/>
        <v>1033.5805890335496</v>
      </c>
      <c r="F17" s="7">
        <f t="shared" si="3"/>
        <v>47.961275787078421</v>
      </c>
      <c r="G17" s="12">
        <f t="shared" si="4"/>
        <v>4.8661055178699453</v>
      </c>
      <c r="H17" s="7">
        <v>307705.21000000002</v>
      </c>
      <c r="I17" s="7">
        <f t="shared" si="5"/>
        <v>17223.486000000034</v>
      </c>
      <c r="J17" s="13">
        <f t="shared" si="6"/>
        <v>5.9292838677864834</v>
      </c>
    </row>
    <row r="18" spans="1:10">
      <c r="A18" s="19">
        <v>2025</v>
      </c>
      <c r="B18" s="7">
        <v>25046</v>
      </c>
      <c r="C18" s="7">
        <f t="shared" si="1"/>
        <v>237</v>
      </c>
      <c r="D18" s="12">
        <f t="shared" si="2"/>
        <v>0.95529848039017651</v>
      </c>
      <c r="E18" s="10">
        <f t="shared" si="7"/>
        <v>1057.0611253256129</v>
      </c>
      <c r="F18" s="7">
        <f t="shared" si="3"/>
        <v>23.480536292063334</v>
      </c>
      <c r="G18" s="12">
        <f t="shared" si="4"/>
        <v>2.271766376148654</v>
      </c>
      <c r="H18" s="7">
        <v>317701.8353388636</v>
      </c>
      <c r="I18" s="7">
        <f t="shared" si="5"/>
        <v>9996.6253388635814</v>
      </c>
      <c r="J18" s="13">
        <f t="shared" si="6"/>
        <v>3.2487670062081753</v>
      </c>
    </row>
    <row r="19" spans="1:10">
      <c r="A19" s="19">
        <v>2026</v>
      </c>
      <c r="B19" s="7">
        <v>25284</v>
      </c>
      <c r="C19" s="7">
        <f t="shared" si="1"/>
        <v>238</v>
      </c>
      <c r="D19" s="12">
        <f t="shared" si="2"/>
        <v>0.95025153717160915</v>
      </c>
      <c r="E19" s="10">
        <f t="shared" si="7"/>
        <v>1080.8756497210504</v>
      </c>
      <c r="F19" s="7">
        <f t="shared" si="3"/>
        <v>23.814524395437502</v>
      </c>
      <c r="G19" s="12">
        <f t="shared" si="4"/>
        <v>2.2528994610507391</v>
      </c>
      <c r="H19" s="7">
        <v>327946.31913056452</v>
      </c>
      <c r="I19" s="7">
        <f t="shared" si="5"/>
        <v>10244.483791700914</v>
      </c>
      <c r="J19" s="13">
        <f t="shared" si="6"/>
        <v>3.2245592099819254</v>
      </c>
    </row>
    <row r="20" spans="1:10">
      <c r="A20" s="19">
        <v>2027</v>
      </c>
      <c r="B20" s="7">
        <v>25527</v>
      </c>
      <c r="C20" s="7">
        <f t="shared" si="1"/>
        <v>243</v>
      </c>
      <c r="D20" s="12">
        <f t="shared" si="2"/>
        <v>0.96108210726151277</v>
      </c>
      <c r="E20" s="10">
        <f t="shared" si="7"/>
        <v>1091.9232408616022</v>
      </c>
      <c r="F20" s="7">
        <f t="shared" si="3"/>
        <v>11.047591140551731</v>
      </c>
      <c r="G20" s="12">
        <f t="shared" si="4"/>
        <v>1.0220964033561986</v>
      </c>
      <c r="H20" s="7">
        <v>334482.29483368946</v>
      </c>
      <c r="I20" s="7">
        <f t="shared" si="5"/>
        <v>6535.9757031249464</v>
      </c>
      <c r="J20" s="13">
        <f t="shared" si="6"/>
        <v>1.9930016962693253</v>
      </c>
    </row>
    <row r="21" spans="1:10">
      <c r="A21" s="19">
        <v>2028</v>
      </c>
      <c r="B21" s="7">
        <v>25748</v>
      </c>
      <c r="C21" s="7">
        <f t="shared" si="1"/>
        <v>221</v>
      </c>
      <c r="D21" s="12">
        <f t="shared" si="2"/>
        <v>0.86574999020645471</v>
      </c>
      <c r="E21" s="10">
        <f t="shared" si="7"/>
        <v>1104.0619609294015</v>
      </c>
      <c r="F21" s="7">
        <f t="shared" si="3"/>
        <v>12.138720067799341</v>
      </c>
      <c r="G21" s="12">
        <f t="shared" si="4"/>
        <v>1.1116825444818845</v>
      </c>
      <c r="H21" s="7">
        <v>341128.64844012278</v>
      </c>
      <c r="I21" s="7">
        <f t="shared" si="5"/>
        <v>6646.3536064333166</v>
      </c>
      <c r="J21" s="13">
        <f t="shared" si="6"/>
        <v>1.9870569262083082</v>
      </c>
    </row>
    <row r="22" spans="1:10">
      <c r="A22" s="19">
        <v>2029</v>
      </c>
      <c r="B22" s="7">
        <v>25970</v>
      </c>
      <c r="C22" s="7">
        <f t="shared" si="1"/>
        <v>222</v>
      </c>
      <c r="D22" s="12">
        <f t="shared" si="2"/>
        <v>0.86220288954481639</v>
      </c>
      <c r="E22" s="10">
        <f t="shared" si="7"/>
        <v>1108.0161444919493</v>
      </c>
      <c r="F22" s="7">
        <f t="shared" si="3"/>
        <v>3.9541835625477688</v>
      </c>
      <c r="G22" s="12">
        <f t="shared" si="4"/>
        <v>0.35814870020691725</v>
      </c>
      <c r="H22" s="7">
        <v>345302.15126947104</v>
      </c>
      <c r="I22" s="7">
        <f t="shared" si="5"/>
        <v>4173.502829348261</v>
      </c>
      <c r="J22" s="13">
        <f t="shared" si="6"/>
        <v>1.2234395581937729</v>
      </c>
    </row>
    <row r="23" spans="1:10">
      <c r="A23" s="19">
        <v>2030</v>
      </c>
      <c r="B23" s="7">
        <v>26196</v>
      </c>
      <c r="C23" s="7">
        <f t="shared" si="1"/>
        <v>226</v>
      </c>
      <c r="D23" s="12">
        <f t="shared" si="2"/>
        <v>0.87023488640738389</v>
      </c>
      <c r="E23" s="10">
        <f t="shared" si="7"/>
        <v>1117.0324854950359</v>
      </c>
      <c r="F23" s="7">
        <f t="shared" si="3"/>
        <v>9.0163410030866089</v>
      </c>
      <c r="G23" s="12">
        <f t="shared" si="4"/>
        <v>0.81373733116685276</v>
      </c>
      <c r="H23" s="7">
        <v>351141.39588033553</v>
      </c>
      <c r="I23" s="7">
        <f t="shared" si="5"/>
        <v>5839.2446108644945</v>
      </c>
      <c r="J23" s="13">
        <f t="shared" si="6"/>
        <v>1.6910536437137802</v>
      </c>
    </row>
    <row r="24" spans="1:10">
      <c r="A24" s="19">
        <v>2031</v>
      </c>
      <c r="B24" s="7">
        <v>26429</v>
      </c>
      <c r="C24" s="7">
        <f t="shared" si="1"/>
        <v>233</v>
      </c>
      <c r="D24" s="12">
        <f t="shared" si="2"/>
        <v>0.88944877080470164</v>
      </c>
      <c r="E24" s="10">
        <f t="shared" si="7"/>
        <v>1127.2959148052016</v>
      </c>
      <c r="F24" s="7">
        <f t="shared" si="3"/>
        <v>10.263429310165748</v>
      </c>
      <c r="G24" s="12">
        <f t="shared" si="4"/>
        <v>0.91881207068182924</v>
      </c>
      <c r="H24" s="7">
        <v>357519.64478864009</v>
      </c>
      <c r="I24" s="7">
        <f t="shared" si="5"/>
        <v>6378.2489083045512</v>
      </c>
      <c r="J24" s="13">
        <f t="shared" si="6"/>
        <v>1.8164332041552322</v>
      </c>
    </row>
    <row r="25" spans="1:10">
      <c r="A25" s="19">
        <v>2032</v>
      </c>
      <c r="B25" s="7">
        <v>26658</v>
      </c>
      <c r="C25" s="7">
        <f t="shared" si="1"/>
        <v>229</v>
      </c>
      <c r="D25" s="12">
        <f t="shared" si="2"/>
        <v>0.86647243558213294</v>
      </c>
      <c r="E25" s="10">
        <f t="shared" si="7"/>
        <v>1141.1936750631808</v>
      </c>
      <c r="F25" s="7">
        <f t="shared" si="3"/>
        <v>13.897760257979144</v>
      </c>
      <c r="G25" s="12">
        <f t="shared" si="4"/>
        <v>1.2328404703196849</v>
      </c>
      <c r="H25" s="7">
        <v>365063.29187801131</v>
      </c>
      <c r="I25" s="7">
        <f t="shared" si="5"/>
        <v>7543.6470893712249</v>
      </c>
      <c r="J25" s="13">
        <f t="shared" si="6"/>
        <v>2.1099951287518515</v>
      </c>
    </row>
    <row r="26" spans="1:10">
      <c r="A26" s="19">
        <v>2033</v>
      </c>
      <c r="B26" s="7">
        <v>26873</v>
      </c>
      <c r="C26" s="7">
        <f t="shared" si="1"/>
        <v>215</v>
      </c>
      <c r="D26" s="12">
        <f t="shared" si="2"/>
        <v>0.80651211643785192</v>
      </c>
      <c r="E26" s="10">
        <f t="shared" si="7"/>
        <v>1145.6444455858577</v>
      </c>
      <c r="F26" s="7">
        <f t="shared" si="3"/>
        <v>4.4507705226769758</v>
      </c>
      <c r="G26" s="12">
        <f t="shared" si="4"/>
        <v>0.39001009381081087</v>
      </c>
      <c r="H26" s="7">
        <v>369442.83823474508</v>
      </c>
      <c r="I26" s="7">
        <f t="shared" si="5"/>
        <v>4379.546356733772</v>
      </c>
      <c r="J26" s="13">
        <f t="shared" si="6"/>
        <v>1.1996676889105551</v>
      </c>
    </row>
    <row r="27" spans="1:10">
      <c r="A27" s="19">
        <v>2034</v>
      </c>
      <c r="B27" s="7">
        <v>27090</v>
      </c>
      <c r="C27" s="7">
        <f t="shared" si="1"/>
        <v>217</v>
      </c>
      <c r="D27" s="12">
        <f t="shared" si="2"/>
        <v>0.8075019536337491</v>
      </c>
      <c r="E27" s="10">
        <f t="shared" si="7"/>
        <v>1154.1146420427144</v>
      </c>
      <c r="F27" s="7">
        <f t="shared" si="3"/>
        <v>8.4701964568566837</v>
      </c>
      <c r="G27" s="12">
        <f t="shared" si="4"/>
        <v>0.73933902350700187</v>
      </c>
      <c r="H27" s="7">
        <v>375179.58783524559</v>
      </c>
      <c r="I27" s="7">
        <f t="shared" si="5"/>
        <v>5736.7496005005087</v>
      </c>
      <c r="J27" s="13">
        <f t="shared" si="6"/>
        <v>1.5528111541995404</v>
      </c>
    </row>
    <row r="28" spans="1:10">
      <c r="A28" s="19">
        <v>2035</v>
      </c>
      <c r="B28" s="7">
        <v>27307</v>
      </c>
      <c r="C28" s="7">
        <f t="shared" si="1"/>
        <v>217</v>
      </c>
      <c r="D28" s="12">
        <f t="shared" si="2"/>
        <v>0.80103359173127053</v>
      </c>
      <c r="E28" s="10">
        <f t="shared" si="7"/>
        <v>1165.3821055276778</v>
      </c>
      <c r="F28" s="7">
        <f t="shared" si="3"/>
        <v>11.2674634849634</v>
      </c>
      <c r="G28" s="12">
        <f t="shared" si="4"/>
        <v>0.97628633018818078</v>
      </c>
      <c r="H28" s="7">
        <v>381877.06986773165</v>
      </c>
      <c r="I28" s="7">
        <f t="shared" si="5"/>
        <v>6697.482032486063</v>
      </c>
      <c r="J28" s="13">
        <f t="shared" si="6"/>
        <v>1.7851403033757762</v>
      </c>
    </row>
    <row r="29" spans="1:10">
      <c r="A29" s="19">
        <v>2036</v>
      </c>
      <c r="B29" s="7">
        <v>27528</v>
      </c>
      <c r="C29" s="7">
        <f t="shared" si="1"/>
        <v>221</v>
      </c>
      <c r="D29" s="12">
        <f t="shared" si="2"/>
        <v>0.80931629252571913</v>
      </c>
      <c r="E29" s="10">
        <f t="shared" si="7"/>
        <v>1181.5326301238774</v>
      </c>
      <c r="F29" s="7">
        <f t="shared" si="3"/>
        <v>16.150524596199602</v>
      </c>
      <c r="G29" s="12">
        <f t="shared" si="4"/>
        <v>1.385856580394873</v>
      </c>
      <c r="H29" s="7">
        <v>390302.76290460117</v>
      </c>
      <c r="I29" s="7">
        <f>+H29-H28</f>
        <v>8425.6930368695175</v>
      </c>
      <c r="J29" s="13">
        <f t="shared" si="6"/>
        <v>2.2063888360167594</v>
      </c>
    </row>
    <row r="30" spans="1:10">
      <c r="A30" s="19">
        <v>2037</v>
      </c>
      <c r="B30" s="7">
        <v>27753</v>
      </c>
      <c r="C30" s="7">
        <f t="shared" si="1"/>
        <v>225</v>
      </c>
      <c r="D30" s="12">
        <f t="shared" si="2"/>
        <v>0.81734960767219089</v>
      </c>
      <c r="E30" s="10">
        <f t="shared" si="7"/>
        <v>1189.5351973114225</v>
      </c>
      <c r="F30" s="7">
        <f t="shared" si="3"/>
        <v>8.0025671875450826</v>
      </c>
      <c r="G30" s="12">
        <f t="shared" si="4"/>
        <v>0.6773039511152712</v>
      </c>
      <c r="H30" s="7">
        <v>396158.04397180688</v>
      </c>
      <c r="I30" s="7">
        <f>+H30-H29</f>
        <v>5855.2810672057094</v>
      </c>
      <c r="J30" s="13">
        <f t="shared" si="6"/>
        <v>1.5001894999746357</v>
      </c>
    </row>
    <row r="31" spans="1:10">
      <c r="A31" s="19">
        <v>2038</v>
      </c>
      <c r="B31" s="7">
        <v>27892</v>
      </c>
      <c r="C31" s="7">
        <f t="shared" si="1"/>
        <v>139</v>
      </c>
      <c r="D31" s="12">
        <f t="shared" si="2"/>
        <v>0.50084675530572831</v>
      </c>
      <c r="E31" s="10">
        <f t="shared" si="7"/>
        <v>1201.0250324952954</v>
      </c>
      <c r="F31" s="7">
        <f t="shared" si="3"/>
        <v>11.489835183872856</v>
      </c>
      <c r="G31" s="12">
        <f t="shared" si="4"/>
        <v>0.9659096435180814</v>
      </c>
      <c r="H31" s="7">
        <v>401987.8824763053</v>
      </c>
      <c r="I31" s="7">
        <f t="shared" ref="I31:I32" si="8">+H31-H30</f>
        <v>5829.838504498417</v>
      </c>
      <c r="J31" s="13">
        <f t="shared" si="6"/>
        <v>1.4715941259325627</v>
      </c>
    </row>
    <row r="32" spans="1:10">
      <c r="A32" s="19">
        <v>2039</v>
      </c>
      <c r="B32" s="7">
        <v>27982</v>
      </c>
      <c r="C32" s="7">
        <f t="shared" si="1"/>
        <v>90</v>
      </c>
      <c r="D32" s="12">
        <f t="shared" si="2"/>
        <v>0.32267316793346268</v>
      </c>
      <c r="E32" s="10">
        <f t="shared" si="7"/>
        <v>1213.4933514296165</v>
      </c>
      <c r="F32" s="7">
        <f t="shared" si="3"/>
        <v>12.468318934321132</v>
      </c>
      <c r="G32" s="12">
        <f t="shared" si="4"/>
        <v>1.0381398053308288</v>
      </c>
      <c r="H32" s="7">
        <v>407471.6515164423</v>
      </c>
      <c r="I32" s="7">
        <f t="shared" si="8"/>
        <v>5483.7690401370055</v>
      </c>
      <c r="J32" s="13">
        <f t="shared" si="6"/>
        <v>1.3641627718617322</v>
      </c>
    </row>
  </sheetData>
  <mergeCells count="6">
    <mergeCell ref="A1:J1"/>
    <mergeCell ref="A2:J2"/>
    <mergeCell ref="A3:J3"/>
    <mergeCell ref="B5:D5"/>
    <mergeCell ref="E5:G5"/>
    <mergeCell ref="H5:J5"/>
  </mergeCells>
  <pageMargins left="0.75" right="0.75" top="0.57999999999999996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CA511-4729-4AEB-BAA9-BA62F6C564B6}">
  <sheetPr>
    <pageSetUpPr fitToPage="1"/>
  </sheetPr>
  <dimension ref="A1:X32"/>
  <sheetViews>
    <sheetView showGridLines="0" zoomScaleNormal="100" workbookViewId="0">
      <selection activeCell="B7" sqref="B7"/>
    </sheetView>
  </sheetViews>
  <sheetFormatPr defaultColWidth="10.28515625" defaultRowHeight="15.75"/>
  <cols>
    <col min="1" max="1" width="10.28515625" style="20" customWidth="1"/>
    <col min="2" max="2" width="8.7109375" style="20" bestFit="1" customWidth="1"/>
    <col min="3" max="3" width="10.7109375" style="20" bestFit="1" customWidth="1"/>
    <col min="4" max="4" width="8" style="20" bestFit="1" customWidth="1"/>
    <col min="5" max="6" width="10.28515625" style="20" customWidth="1"/>
    <col min="7" max="7" width="8" style="20" bestFit="1" customWidth="1"/>
    <col min="8" max="9" width="10.28515625" style="20" customWidth="1"/>
    <col min="10" max="10" width="8" style="20" bestFit="1" customWidth="1"/>
    <col min="11" max="12" width="10.28515625" style="20" customWidth="1"/>
    <col min="13" max="13" width="13.28515625" style="20" bestFit="1" customWidth="1"/>
    <col min="14" max="14" width="11.5703125" style="20" bestFit="1" customWidth="1"/>
    <col min="15" max="16" width="10.28515625" style="20"/>
    <col min="17" max="17" width="13.28515625" style="20" customWidth="1"/>
    <col min="18" max="16384" width="10.28515625" style="20"/>
  </cols>
  <sheetData>
    <row r="1" spans="1:24" ht="18.75">
      <c r="A1" s="79" t="s">
        <v>13</v>
      </c>
      <c r="B1" s="80"/>
      <c r="C1" s="80"/>
      <c r="D1" s="80"/>
      <c r="E1" s="80"/>
      <c r="F1" s="80"/>
      <c r="G1" s="80"/>
      <c r="H1" s="80"/>
      <c r="I1" s="80"/>
      <c r="J1" s="80"/>
    </row>
    <row r="2" spans="1:24" ht="18.75">
      <c r="A2" s="79" t="s">
        <v>1</v>
      </c>
      <c r="B2" s="97"/>
      <c r="C2" s="97"/>
      <c r="D2" s="97"/>
      <c r="E2" s="97"/>
      <c r="F2" s="97"/>
      <c r="G2" s="97"/>
      <c r="H2" s="97"/>
      <c r="I2" s="97"/>
      <c r="J2" s="97"/>
      <c r="L2"/>
      <c r="M2"/>
      <c r="N2"/>
      <c r="O2"/>
      <c r="P2"/>
    </row>
    <row r="3" spans="1:24" ht="18.75">
      <c r="A3" s="79" t="s">
        <v>2</v>
      </c>
      <c r="B3" s="97"/>
      <c r="C3" s="97"/>
      <c r="D3" s="97"/>
      <c r="E3" s="97"/>
      <c r="F3" s="97"/>
      <c r="G3" s="97"/>
      <c r="H3" s="97"/>
      <c r="I3" s="97"/>
      <c r="J3" s="97"/>
      <c r="L3"/>
      <c r="M3"/>
      <c r="N3"/>
      <c r="O3"/>
      <c r="P3"/>
    </row>
    <row r="4" spans="1:24">
      <c r="A4" s="21"/>
      <c r="L4"/>
      <c r="M4"/>
      <c r="N4"/>
      <c r="O4"/>
      <c r="P4"/>
    </row>
    <row r="5" spans="1:24" ht="16.5" thickBot="1">
      <c r="B5" s="81" t="s">
        <v>3</v>
      </c>
      <c r="C5" s="81"/>
      <c r="D5" s="81"/>
      <c r="E5" s="82" t="s">
        <v>4</v>
      </c>
      <c r="F5" s="81"/>
      <c r="G5" s="81"/>
      <c r="H5" s="82" t="s">
        <v>5</v>
      </c>
      <c r="I5" s="81"/>
      <c r="J5" s="81"/>
      <c r="L5"/>
      <c r="M5"/>
      <c r="N5"/>
      <c r="O5"/>
      <c r="P5"/>
    </row>
    <row r="6" spans="1:24" ht="48.75" thickTop="1" thickBot="1">
      <c r="B6" s="22" t="s">
        <v>6</v>
      </c>
      <c r="C6" s="22" t="s">
        <v>7</v>
      </c>
      <c r="D6" s="22" t="s">
        <v>8</v>
      </c>
      <c r="E6" s="23" t="s">
        <v>9</v>
      </c>
      <c r="F6" s="22" t="s">
        <v>10</v>
      </c>
      <c r="G6" s="22" t="s">
        <v>8</v>
      </c>
      <c r="H6" s="23" t="s">
        <v>11</v>
      </c>
      <c r="I6" s="22" t="s">
        <v>12</v>
      </c>
      <c r="J6" s="22" t="s">
        <v>8</v>
      </c>
      <c r="K6"/>
      <c r="O6"/>
      <c r="P6"/>
      <c r="Q6"/>
      <c r="R6"/>
      <c r="S6"/>
      <c r="T6"/>
      <c r="U6"/>
      <c r="V6"/>
      <c r="W6"/>
      <c r="X6"/>
    </row>
    <row r="7" spans="1:24" ht="16.5" thickTop="1">
      <c r="A7" s="25">
        <v>2014</v>
      </c>
      <c r="B7" s="26">
        <v>12015</v>
      </c>
      <c r="C7" s="26"/>
      <c r="D7" s="45"/>
      <c r="E7" s="44">
        <f t="shared" ref="E7:E23" si="0">+(H7*1000)/12/B7</f>
        <v>1252.6624219725343</v>
      </c>
      <c r="F7" s="26"/>
      <c r="G7" s="45"/>
      <c r="H7" s="44">
        <v>180608.86799999999</v>
      </c>
      <c r="I7" s="26"/>
      <c r="J7" s="45"/>
      <c r="K7"/>
      <c r="O7"/>
      <c r="P7"/>
      <c r="Q7"/>
      <c r="R7"/>
      <c r="S7"/>
      <c r="T7"/>
      <c r="U7"/>
      <c r="V7"/>
      <c r="W7"/>
      <c r="X7"/>
    </row>
    <row r="8" spans="1:24">
      <c r="A8" s="25">
        <v>2015</v>
      </c>
      <c r="B8" s="26">
        <v>11960</v>
      </c>
      <c r="C8" s="26">
        <f t="shared" ref="C8:C23" si="1">+B8-B7</f>
        <v>-55</v>
      </c>
      <c r="D8" s="45">
        <f t="shared" ref="D8:D23" si="2">(+B8/B7-1)*100</f>
        <v>-0.45776113191843271</v>
      </c>
      <c r="E8" s="44">
        <f t="shared" si="0"/>
        <v>1184.9738642697882</v>
      </c>
      <c r="F8" s="26">
        <f t="shared" ref="F8:F23" si="3">+E8-E7</f>
        <v>-67.688557702746039</v>
      </c>
      <c r="G8" s="45">
        <f t="shared" ref="G8:G23" si="4">(+E8/E7-1)*100</f>
        <v>-5.4035753380514695</v>
      </c>
      <c r="H8" s="44">
        <v>170067.44899999999</v>
      </c>
      <c r="I8" s="26">
        <f t="shared" ref="I8:I23" si="5">+H8-H7</f>
        <v>-10541.418999999994</v>
      </c>
      <c r="J8" s="45">
        <f t="shared" ref="J8:J23" si="6">(+H8/H7-1)*100</f>
        <v>-5.8366010023383819</v>
      </c>
      <c r="K8"/>
      <c r="O8"/>
      <c r="P8"/>
      <c r="Q8"/>
      <c r="R8"/>
      <c r="S8"/>
      <c r="T8"/>
      <c r="U8"/>
      <c r="V8"/>
      <c r="W8"/>
      <c r="X8"/>
    </row>
    <row r="9" spans="1:24">
      <c r="A9" s="25">
        <v>2016</v>
      </c>
      <c r="B9" s="26">
        <v>11893</v>
      </c>
      <c r="C9" s="26">
        <f t="shared" si="1"/>
        <v>-67</v>
      </c>
      <c r="D9" s="45">
        <f t="shared" si="2"/>
        <v>-0.5602006688963157</v>
      </c>
      <c r="E9" s="44">
        <f t="shared" si="0"/>
        <v>1177.9906597718546</v>
      </c>
      <c r="F9" s="26">
        <f t="shared" si="3"/>
        <v>-6.9832044979336843</v>
      </c>
      <c r="G9" s="45">
        <f t="shared" si="4"/>
        <v>-0.58931295520487925</v>
      </c>
      <c r="H9" s="44">
        <v>168118.11499999999</v>
      </c>
      <c r="I9" s="26">
        <f t="shared" si="5"/>
        <v>-1949.3340000000026</v>
      </c>
      <c r="J9" s="45">
        <f t="shared" si="6"/>
        <v>-1.1462122889842385</v>
      </c>
      <c r="K9"/>
      <c r="O9"/>
      <c r="P9"/>
      <c r="Q9"/>
      <c r="R9"/>
      <c r="S9"/>
      <c r="T9"/>
      <c r="U9"/>
      <c r="V9"/>
      <c r="W9"/>
      <c r="X9"/>
    </row>
    <row r="10" spans="1:24">
      <c r="A10" s="25">
        <v>2017</v>
      </c>
      <c r="B10" s="26">
        <v>11848</v>
      </c>
      <c r="C10" s="26">
        <f>+B10-B9</f>
        <v>-45</v>
      </c>
      <c r="D10" s="45">
        <f t="shared" si="2"/>
        <v>-0.3783738333473452</v>
      </c>
      <c r="E10" s="44">
        <f t="shared" si="0"/>
        <v>1091.6191340310602</v>
      </c>
      <c r="F10" s="26">
        <f t="shared" si="3"/>
        <v>-86.371525740794368</v>
      </c>
      <c r="G10" s="45">
        <f t="shared" si="4"/>
        <v>-7.332106160970941</v>
      </c>
      <c r="H10" s="44">
        <v>155202.04199999999</v>
      </c>
      <c r="I10" s="26">
        <f t="shared" si="5"/>
        <v>-12916.073000000004</v>
      </c>
      <c r="J10" s="45">
        <f t="shared" si="6"/>
        <v>-7.6827372231719426</v>
      </c>
      <c r="K10"/>
      <c r="O10"/>
      <c r="P10"/>
      <c r="Q10"/>
      <c r="R10"/>
      <c r="S10"/>
      <c r="T10"/>
      <c r="U10"/>
      <c r="V10"/>
      <c r="W10"/>
      <c r="X10"/>
    </row>
    <row r="11" spans="1:24">
      <c r="A11" s="25">
        <v>2018</v>
      </c>
      <c r="B11" s="26">
        <v>11796</v>
      </c>
      <c r="C11" s="26">
        <f>+B11-B10</f>
        <v>-52</v>
      </c>
      <c r="D11" s="45">
        <f t="shared" si="2"/>
        <v>-0.43889264010803508</v>
      </c>
      <c r="E11" s="44">
        <f t="shared" si="0"/>
        <v>1214.9533952187182</v>
      </c>
      <c r="F11" s="26">
        <f t="shared" si="3"/>
        <v>123.33426118765806</v>
      </c>
      <c r="G11" s="45">
        <f t="shared" si="4"/>
        <v>11.29828686056622</v>
      </c>
      <c r="H11" s="44">
        <v>171979.08300000001</v>
      </c>
      <c r="I11" s="26">
        <f t="shared" si="5"/>
        <v>16777.041000000027</v>
      </c>
      <c r="J11" s="45">
        <f t="shared" si="6"/>
        <v>10.809806870968885</v>
      </c>
      <c r="K11"/>
      <c r="O11"/>
      <c r="P11"/>
      <c r="Q11"/>
      <c r="R11"/>
      <c r="S11"/>
      <c r="T11"/>
      <c r="U11"/>
      <c r="V11"/>
      <c r="W11"/>
      <c r="X11"/>
    </row>
    <row r="12" spans="1:24">
      <c r="A12" s="25">
        <v>2019</v>
      </c>
      <c r="B12" s="26">
        <v>11705</v>
      </c>
      <c r="C12" s="26">
        <f t="shared" si="1"/>
        <v>-91</v>
      </c>
      <c r="D12" s="45">
        <f t="shared" si="2"/>
        <v>-0.77144794845710463</v>
      </c>
      <c r="E12" s="44">
        <f t="shared" si="0"/>
        <v>1152.0885803787555</v>
      </c>
      <c r="F12" s="26">
        <f t="shared" si="3"/>
        <v>-62.864814839962719</v>
      </c>
      <c r="G12" s="45">
        <f t="shared" si="4"/>
        <v>-5.1742573079229697</v>
      </c>
      <c r="H12" s="44">
        <v>161822.36199999999</v>
      </c>
      <c r="I12" s="26">
        <f t="shared" si="5"/>
        <v>-10156.72100000002</v>
      </c>
      <c r="J12" s="45">
        <f t="shared" si="6"/>
        <v>-5.9057885545302113</v>
      </c>
      <c r="K12"/>
      <c r="O12"/>
      <c r="P12"/>
      <c r="Q12"/>
      <c r="R12"/>
      <c r="S12"/>
      <c r="T12"/>
      <c r="U12"/>
      <c r="V12"/>
      <c r="W12"/>
      <c r="X12"/>
    </row>
    <row r="13" spans="1:24">
      <c r="A13" s="39">
        <v>2020</v>
      </c>
      <c r="B13" s="26">
        <v>11738</v>
      </c>
      <c r="C13" s="26">
        <f t="shared" si="1"/>
        <v>33</v>
      </c>
      <c r="D13" s="45">
        <f t="shared" si="2"/>
        <v>0.28193079880391991</v>
      </c>
      <c r="E13" s="44">
        <f t="shared" si="0"/>
        <v>1137.4876398591468</v>
      </c>
      <c r="F13" s="26">
        <f t="shared" si="3"/>
        <v>-14.600940519608685</v>
      </c>
      <c r="G13" s="45">
        <f t="shared" si="4"/>
        <v>-1.2673453038488214</v>
      </c>
      <c r="H13" s="44">
        <v>160221.959</v>
      </c>
      <c r="I13" s="26">
        <f t="shared" si="5"/>
        <v>-1600.4029999999912</v>
      </c>
      <c r="J13" s="45">
        <f t="shared" si="6"/>
        <v>-0.9889875417836258</v>
      </c>
      <c r="K13"/>
      <c r="O13"/>
      <c r="P13"/>
      <c r="Q13"/>
      <c r="R13"/>
      <c r="S13"/>
      <c r="T13"/>
      <c r="U13"/>
      <c r="V13"/>
      <c r="W13"/>
      <c r="X13"/>
    </row>
    <row r="14" spans="1:24">
      <c r="A14" s="39">
        <v>2021</v>
      </c>
      <c r="B14" s="26">
        <v>11780</v>
      </c>
      <c r="C14" s="26">
        <f t="shared" si="1"/>
        <v>42</v>
      </c>
      <c r="D14" s="45">
        <f t="shared" si="2"/>
        <v>0.35781223377064908</v>
      </c>
      <c r="E14" s="44">
        <f t="shared" si="0"/>
        <v>1134.1272283531409</v>
      </c>
      <c r="F14" s="26">
        <f t="shared" si="3"/>
        <v>-3.360411506005903</v>
      </c>
      <c r="G14" s="45">
        <f t="shared" si="4"/>
        <v>-0.29542400183109052</v>
      </c>
      <c r="H14" s="44">
        <v>160320.22500000001</v>
      </c>
      <c r="I14" s="26">
        <f t="shared" si="5"/>
        <v>98.26600000000326</v>
      </c>
      <c r="J14" s="45">
        <f t="shared" si="6"/>
        <v>6.133116871951394E-2</v>
      </c>
      <c r="K14"/>
      <c r="O14"/>
      <c r="P14"/>
      <c r="Q14"/>
      <c r="R14"/>
      <c r="S14"/>
      <c r="T14"/>
      <c r="U14"/>
      <c r="V14"/>
      <c r="W14"/>
      <c r="X14"/>
    </row>
    <row r="15" spans="1:24">
      <c r="A15" s="39">
        <v>2022</v>
      </c>
      <c r="B15" s="26">
        <v>11712</v>
      </c>
      <c r="C15" s="26">
        <f t="shared" si="1"/>
        <v>-68</v>
      </c>
      <c r="D15" s="45">
        <f t="shared" si="2"/>
        <v>-0.57724957555178591</v>
      </c>
      <c r="E15" s="44">
        <f t="shared" si="0"/>
        <v>1169.43547928051</v>
      </c>
      <c r="F15" s="26">
        <f t="shared" si="3"/>
        <v>35.308250927369045</v>
      </c>
      <c r="G15" s="45">
        <f t="shared" si="4"/>
        <v>3.1132530852504114</v>
      </c>
      <c r="H15" s="44">
        <v>164357.14000000001</v>
      </c>
      <c r="I15" s="26">
        <f t="shared" si="5"/>
        <v>4036.9150000000081</v>
      </c>
      <c r="J15" s="45">
        <f t="shared" si="6"/>
        <v>2.5180322694781765</v>
      </c>
      <c r="K15"/>
      <c r="O15"/>
      <c r="P15"/>
      <c r="Q15"/>
      <c r="R15"/>
      <c r="S15"/>
      <c r="T15"/>
      <c r="U15"/>
      <c r="V15"/>
      <c r="W15"/>
      <c r="X15"/>
    </row>
    <row r="16" spans="1:24" ht="16.5" thickBot="1">
      <c r="A16" s="33">
        <v>2023</v>
      </c>
      <c r="B16" s="34">
        <v>11593</v>
      </c>
      <c r="C16" s="34">
        <f t="shared" si="1"/>
        <v>-119</v>
      </c>
      <c r="D16" s="48">
        <f t="shared" si="2"/>
        <v>-1.0160519125683054</v>
      </c>
      <c r="E16" s="47">
        <f t="shared" si="0"/>
        <v>1049.2050734638717</v>
      </c>
      <c r="F16" s="34">
        <f t="shared" si="3"/>
        <v>-120.23040581663827</v>
      </c>
      <c r="G16" s="48">
        <f t="shared" si="4"/>
        <v>-10.28106363684207</v>
      </c>
      <c r="H16" s="47">
        <v>145961.21299999999</v>
      </c>
      <c r="I16" s="34">
        <f t="shared" si="5"/>
        <v>-18395.927000000025</v>
      </c>
      <c r="J16" s="48">
        <f t="shared" si="6"/>
        <v>-11.192654605695884</v>
      </c>
      <c r="K16"/>
      <c r="O16"/>
      <c r="P16"/>
      <c r="Q16"/>
      <c r="R16"/>
      <c r="S16"/>
      <c r="T16"/>
      <c r="U16"/>
      <c r="V16"/>
      <c r="W16"/>
      <c r="X16"/>
    </row>
    <row r="17" spans="1:24">
      <c r="A17" s="39">
        <v>2024</v>
      </c>
      <c r="B17" s="26">
        <v>11618</v>
      </c>
      <c r="C17" s="26">
        <f t="shared" si="1"/>
        <v>25</v>
      </c>
      <c r="D17" s="45">
        <f t="shared" si="2"/>
        <v>0.21564737341499551</v>
      </c>
      <c r="E17" s="44">
        <f t="shared" si="0"/>
        <v>1123.494049834999</v>
      </c>
      <c r="F17" s="26">
        <f t="shared" si="3"/>
        <v>74.288976371127319</v>
      </c>
      <c r="G17" s="45">
        <f t="shared" si="4"/>
        <v>7.0805010621868059</v>
      </c>
      <c r="H17" s="44">
        <v>156633.04645179622</v>
      </c>
      <c r="I17" s="26">
        <f t="shared" si="5"/>
        <v>10671.833451796236</v>
      </c>
      <c r="J17" s="45">
        <f t="shared" si="6"/>
        <v>7.3114173501670265</v>
      </c>
      <c r="K17"/>
      <c r="N17" s="31"/>
      <c r="O17"/>
      <c r="P17"/>
      <c r="Q17"/>
      <c r="R17"/>
      <c r="S17"/>
      <c r="T17"/>
      <c r="U17"/>
      <c r="V17"/>
      <c r="W17"/>
      <c r="X17"/>
    </row>
    <row r="18" spans="1:24">
      <c r="A18" s="39">
        <v>2025</v>
      </c>
      <c r="B18" s="26">
        <v>11643</v>
      </c>
      <c r="C18" s="26">
        <f t="shared" si="1"/>
        <v>25</v>
      </c>
      <c r="D18" s="45">
        <f t="shared" si="2"/>
        <v>0.21518333620245134</v>
      </c>
      <c r="E18" s="44">
        <f t="shared" si="0"/>
        <v>1123.7069960417718</v>
      </c>
      <c r="F18" s="26">
        <f t="shared" si="3"/>
        <v>0.21294620677281273</v>
      </c>
      <c r="G18" s="45">
        <f t="shared" si="4"/>
        <v>1.8953923859599264E-2</v>
      </c>
      <c r="H18" s="44">
        <v>156999.84665897221</v>
      </c>
      <c r="I18" s="26">
        <f t="shared" si="5"/>
        <v>366.80020717598381</v>
      </c>
      <c r="J18" s="45">
        <f t="shared" si="6"/>
        <v>0.23417804574774603</v>
      </c>
      <c r="K18"/>
      <c r="N18" s="31"/>
      <c r="O18"/>
      <c r="P18"/>
      <c r="Q18"/>
      <c r="R18"/>
      <c r="S18"/>
      <c r="T18"/>
      <c r="U18"/>
      <c r="V18"/>
      <c r="W18"/>
      <c r="X18"/>
    </row>
    <row r="19" spans="1:24">
      <c r="A19" s="39">
        <v>2026</v>
      </c>
      <c r="B19" s="26">
        <v>11668</v>
      </c>
      <c r="C19" s="26">
        <f t="shared" si="1"/>
        <v>25</v>
      </c>
      <c r="D19" s="45">
        <f t="shared" si="2"/>
        <v>0.21472129176329791</v>
      </c>
      <c r="E19" s="44">
        <f t="shared" si="0"/>
        <v>1129.3507597293192</v>
      </c>
      <c r="F19" s="26">
        <f t="shared" si="3"/>
        <v>5.6437636875473345</v>
      </c>
      <c r="G19" s="45">
        <f t="shared" si="4"/>
        <v>0.50224513217655975</v>
      </c>
      <c r="H19" s="44">
        <v>158127.17597426035</v>
      </c>
      <c r="I19" s="26">
        <f t="shared" si="5"/>
        <v>1127.3293152881379</v>
      </c>
      <c r="J19" s="45">
        <f t="shared" si="6"/>
        <v>0.71804485117548111</v>
      </c>
      <c r="K19"/>
      <c r="N19" s="31"/>
      <c r="O19"/>
      <c r="P19"/>
      <c r="Q19"/>
      <c r="R19"/>
      <c r="S19"/>
      <c r="T19"/>
      <c r="U19"/>
      <c r="V19"/>
      <c r="W19"/>
      <c r="X19"/>
    </row>
    <row r="20" spans="1:24">
      <c r="A20" s="39">
        <v>2027</v>
      </c>
      <c r="B20" s="26">
        <v>11693</v>
      </c>
      <c r="C20" s="26">
        <f t="shared" si="1"/>
        <v>25</v>
      </c>
      <c r="D20" s="45">
        <f t="shared" si="2"/>
        <v>0.21426122728831487</v>
      </c>
      <c r="E20" s="44">
        <f t="shared" si="0"/>
        <v>1132.4856802532852</v>
      </c>
      <c r="F20" s="26">
        <f t="shared" si="3"/>
        <v>3.1349205239660023</v>
      </c>
      <c r="G20" s="45">
        <f t="shared" si="4"/>
        <v>0.27758608182255617</v>
      </c>
      <c r="H20" s="44">
        <v>158905.86071041995</v>
      </c>
      <c r="I20" s="26">
        <f t="shared" si="5"/>
        <v>778.68473615960102</v>
      </c>
      <c r="J20" s="45">
        <f t="shared" si="6"/>
        <v>0.49244206845655558</v>
      </c>
      <c r="K20"/>
      <c r="N20" s="31"/>
      <c r="O20"/>
      <c r="P20"/>
      <c r="Q20"/>
      <c r="R20"/>
      <c r="S20"/>
      <c r="T20"/>
      <c r="U20"/>
      <c r="V20"/>
      <c r="W20"/>
      <c r="X20"/>
    </row>
    <row r="21" spans="1:24">
      <c r="A21" s="39">
        <v>2028</v>
      </c>
      <c r="B21" s="26">
        <v>11718</v>
      </c>
      <c r="C21" s="26">
        <f t="shared" si="1"/>
        <v>25</v>
      </c>
      <c r="D21" s="45">
        <f t="shared" si="2"/>
        <v>0.21380313007781648</v>
      </c>
      <c r="E21" s="44">
        <f t="shared" si="0"/>
        <v>1138.066707968421</v>
      </c>
      <c r="F21" s="26">
        <f t="shared" si="3"/>
        <v>5.5810277151358605</v>
      </c>
      <c r="G21" s="45">
        <f t="shared" si="4"/>
        <v>0.49281221056036717</v>
      </c>
      <c r="H21" s="44">
        <v>160030.3882076875</v>
      </c>
      <c r="I21" s="26">
        <f t="shared" si="5"/>
        <v>1124.5274972675543</v>
      </c>
      <c r="J21" s="45">
        <f t="shared" si="6"/>
        <v>0.70766898856979843</v>
      </c>
      <c r="K21"/>
      <c r="N21" s="31"/>
      <c r="O21"/>
      <c r="P21"/>
      <c r="Q21"/>
      <c r="R21"/>
      <c r="S21"/>
      <c r="T21"/>
      <c r="U21"/>
      <c r="V21"/>
      <c r="W21"/>
      <c r="X21"/>
    </row>
    <row r="22" spans="1:24">
      <c r="A22" s="39">
        <v>2029</v>
      </c>
      <c r="B22" s="26">
        <v>11743</v>
      </c>
      <c r="C22" s="26">
        <f t="shared" si="1"/>
        <v>25</v>
      </c>
      <c r="D22" s="45">
        <f t="shared" si="2"/>
        <v>0.21334698754054138</v>
      </c>
      <c r="E22" s="44">
        <f t="shared" si="0"/>
        <v>1134.673686704436</v>
      </c>
      <c r="F22" s="26">
        <f t="shared" si="3"/>
        <v>-3.3930212639850197</v>
      </c>
      <c r="G22" s="45">
        <f t="shared" si="4"/>
        <v>-0.2981390493393743</v>
      </c>
      <c r="H22" s="44">
        <v>159893.6772356423</v>
      </c>
      <c r="I22" s="26">
        <f t="shared" si="5"/>
        <v>-136.71097204519901</v>
      </c>
      <c r="J22" s="45">
        <f t="shared" si="6"/>
        <v>-8.5428132479303809E-2</v>
      </c>
      <c r="K22"/>
      <c r="N22" s="31"/>
      <c r="O22"/>
      <c r="P22"/>
      <c r="Q22"/>
      <c r="R22"/>
      <c r="S22"/>
      <c r="T22"/>
      <c r="U22"/>
      <c r="V22"/>
      <c r="W22"/>
      <c r="X22"/>
    </row>
    <row r="23" spans="1:24">
      <c r="A23" s="39">
        <v>2030</v>
      </c>
      <c r="B23" s="26">
        <v>11768</v>
      </c>
      <c r="C23" s="26">
        <f t="shared" si="1"/>
        <v>25</v>
      </c>
      <c r="D23" s="45">
        <f t="shared" si="2"/>
        <v>0.21289278719236471</v>
      </c>
      <c r="E23" s="44">
        <f t="shared" si="0"/>
        <v>1135.7454693244822</v>
      </c>
      <c r="F23" s="26">
        <f t="shared" si="3"/>
        <v>1.0717826200461786</v>
      </c>
      <c r="G23" s="45">
        <f t="shared" si="4"/>
        <v>9.4457343340637046E-2</v>
      </c>
      <c r="H23" s="44">
        <v>160385.43219612609</v>
      </c>
      <c r="I23" s="26">
        <f t="shared" si="5"/>
        <v>491.75496048378409</v>
      </c>
      <c r="J23" s="45">
        <f t="shared" si="6"/>
        <v>0.3075512234039568</v>
      </c>
      <c r="K23"/>
      <c r="N23" s="31"/>
      <c r="O23"/>
      <c r="P23"/>
      <c r="Q23"/>
      <c r="R23"/>
      <c r="S23"/>
      <c r="T23"/>
      <c r="U23"/>
      <c r="V23"/>
      <c r="W23"/>
      <c r="X23"/>
    </row>
    <row r="24" spans="1:24">
      <c r="A24" s="39">
        <v>2031</v>
      </c>
      <c r="B24" s="26">
        <v>11793</v>
      </c>
      <c r="C24" s="26">
        <f>+B24-B23</f>
        <v>25</v>
      </c>
      <c r="D24" s="45">
        <f>(+B24/B23-1)*100</f>
        <v>0.21244051665534336</v>
      </c>
      <c r="E24" s="44">
        <f>+(H24*1000)/12/B24</f>
        <v>1137.3988477520306</v>
      </c>
      <c r="F24" s="26">
        <f>+E24-E23</f>
        <v>1.6533784275484322</v>
      </c>
      <c r="G24" s="45">
        <f>(+E24/E23-1)*100</f>
        <v>0.14557649334334677</v>
      </c>
      <c r="H24" s="44">
        <v>160960.13533847636</v>
      </c>
      <c r="I24" s="26">
        <f>+H24-H23</f>
        <v>574.70314235027763</v>
      </c>
      <c r="J24" s="45">
        <f>(+H24/H23-1)*100</f>
        <v>0.35832627345324664</v>
      </c>
      <c r="K24"/>
      <c r="N24" s="31"/>
      <c r="O24"/>
      <c r="P24"/>
      <c r="Q24"/>
      <c r="R24"/>
      <c r="S24"/>
      <c r="T24"/>
      <c r="U24"/>
      <c r="V24"/>
      <c r="W24"/>
      <c r="X24"/>
    </row>
    <row r="25" spans="1:24">
      <c r="A25" s="39">
        <v>2032</v>
      </c>
      <c r="B25" s="26">
        <v>11818</v>
      </c>
      <c r="C25" s="26">
        <f>+B25-B24</f>
        <v>25</v>
      </c>
      <c r="D25" s="45">
        <f>(+B25/B24-1)*100</f>
        <v>0.21199016365640588</v>
      </c>
      <c r="E25" s="44">
        <f>+(H25*1000)/12/B25</f>
        <v>1143.3703522233111</v>
      </c>
      <c r="F25" s="26">
        <f>+E25-E24</f>
        <v>5.9715044712804684</v>
      </c>
      <c r="G25" s="45">
        <f>(+E25/E24-1)*100</f>
        <v>0.52501411295453604</v>
      </c>
      <c r="H25" s="44">
        <v>162148.20987090108</v>
      </c>
      <c r="I25" s="26">
        <f>+H25-H24</f>
        <v>1188.0745324247109</v>
      </c>
      <c r="J25" s="45">
        <f>(+H25/H24-1)*100</f>
        <v>0.73811725488821534</v>
      </c>
      <c r="K25"/>
      <c r="N25" s="31"/>
      <c r="O25"/>
      <c r="P25"/>
      <c r="Q25"/>
      <c r="R25"/>
      <c r="S25"/>
      <c r="T25"/>
      <c r="U25"/>
      <c r="V25"/>
      <c r="W25"/>
      <c r="X25"/>
    </row>
    <row r="26" spans="1:24">
      <c r="A26" s="39">
        <v>2033</v>
      </c>
      <c r="B26" s="26">
        <v>11843</v>
      </c>
      <c r="C26" s="26">
        <f t="shared" ref="C26:C32" si="7">+B26-B25</f>
        <v>25</v>
      </c>
      <c r="D26" s="45">
        <f t="shared" ref="D26:D32" si="8">(+B26/B25-1)*100</f>
        <v>0.21154171602639771</v>
      </c>
      <c r="E26" s="44">
        <f t="shared" ref="E26:E32" si="9">+(H26*1000)/12/B26</f>
        <v>1141.829907694326</v>
      </c>
      <c r="F26" s="26">
        <f t="shared" ref="F26:F32" si="10">+E26-E25</f>
        <v>-1.5404445289850628</v>
      </c>
      <c r="G26" s="45">
        <f t="shared" ref="G26:G32" si="11">(+E26/E25-1)*100</f>
        <v>-0.13472839539608872</v>
      </c>
      <c r="H26" s="44">
        <v>162272.29916188685</v>
      </c>
      <c r="I26" s="26">
        <f t="shared" ref="I26:I32" si="12">+H26-H25</f>
        <v>124.08929098577937</v>
      </c>
      <c r="J26" s="45">
        <f t="shared" ref="J26:J32" si="13">(+H26/H25-1)*100</f>
        <v>7.6528313870727338E-2</v>
      </c>
      <c r="K26"/>
      <c r="N26" s="31"/>
      <c r="O26"/>
      <c r="P26"/>
      <c r="Q26"/>
      <c r="R26"/>
      <c r="S26"/>
      <c r="T26"/>
      <c r="U26"/>
      <c r="V26"/>
      <c r="W26"/>
      <c r="X26"/>
    </row>
    <row r="27" spans="1:24">
      <c r="A27" s="39">
        <v>2034</v>
      </c>
      <c r="B27" s="26">
        <v>11868</v>
      </c>
      <c r="C27" s="26">
        <f t="shared" si="7"/>
        <v>25</v>
      </c>
      <c r="D27" s="45">
        <f t="shared" si="8"/>
        <v>0.2110951616989043</v>
      </c>
      <c r="E27" s="44">
        <f t="shared" si="9"/>
        <v>1144.7505206816929</v>
      </c>
      <c r="F27" s="26">
        <f t="shared" si="10"/>
        <v>2.9206129873668942</v>
      </c>
      <c r="G27" s="45">
        <f t="shared" si="11"/>
        <v>0.25578354251243329</v>
      </c>
      <c r="H27" s="44">
        <v>163030.79015340397</v>
      </c>
      <c r="I27" s="26">
        <f t="shared" si="12"/>
        <v>758.49099151711562</v>
      </c>
      <c r="J27" s="45">
        <f t="shared" si="13"/>
        <v>0.46741865089396928</v>
      </c>
      <c r="K27"/>
      <c r="N27" s="31"/>
      <c r="O27"/>
      <c r="P27"/>
      <c r="Q27"/>
      <c r="R27"/>
      <c r="S27"/>
      <c r="T27"/>
      <c r="U27"/>
      <c r="V27"/>
      <c r="W27"/>
      <c r="X27"/>
    </row>
    <row r="28" spans="1:24">
      <c r="A28" s="39">
        <v>2035</v>
      </c>
      <c r="B28" s="26">
        <v>11893</v>
      </c>
      <c r="C28" s="26">
        <f t="shared" si="7"/>
        <v>25</v>
      </c>
      <c r="D28" s="45">
        <f t="shared" si="8"/>
        <v>0.21065048870914094</v>
      </c>
      <c r="E28" s="44">
        <f t="shared" si="9"/>
        <v>1149.3529558128282</v>
      </c>
      <c r="F28" s="26">
        <f t="shared" si="10"/>
        <v>4.6024351311352802</v>
      </c>
      <c r="G28" s="45">
        <f t="shared" si="11"/>
        <v>0.4020470004586274</v>
      </c>
      <c r="H28" s="44">
        <v>164031.05644178361</v>
      </c>
      <c r="I28" s="26">
        <f t="shared" si="12"/>
        <v>1000.2662883796438</v>
      </c>
      <c r="J28" s="45">
        <f t="shared" si="13"/>
        <v>0.61354440313909908</v>
      </c>
      <c r="K28"/>
      <c r="N28" s="31"/>
      <c r="O28"/>
      <c r="P28"/>
      <c r="Q28"/>
      <c r="R28"/>
      <c r="S28"/>
      <c r="T28"/>
      <c r="U28"/>
      <c r="V28"/>
      <c r="W28"/>
      <c r="X28"/>
    </row>
    <row r="29" spans="1:24">
      <c r="A29" s="39">
        <v>2036</v>
      </c>
      <c r="B29" s="26">
        <v>11918</v>
      </c>
      <c r="C29" s="26">
        <f t="shared" si="7"/>
        <v>25</v>
      </c>
      <c r="D29" s="45">
        <f t="shared" si="8"/>
        <v>0.21020768519297572</v>
      </c>
      <c r="E29" s="44">
        <f t="shared" si="9"/>
        <v>1158.6266411037752</v>
      </c>
      <c r="F29" s="26">
        <f t="shared" si="10"/>
        <v>9.2736852909470144</v>
      </c>
      <c r="G29" s="45">
        <f t="shared" si="11"/>
        <v>0.80686139484356101</v>
      </c>
      <c r="H29" s="44">
        <v>165702.1477040975</v>
      </c>
      <c r="I29" s="26">
        <f t="shared" si="12"/>
        <v>1671.0912623138865</v>
      </c>
      <c r="J29" s="45">
        <f t="shared" si="13"/>
        <v>1.0187651646973217</v>
      </c>
      <c r="K29"/>
      <c r="N29" s="31"/>
      <c r="O29"/>
      <c r="P29"/>
      <c r="Q29"/>
      <c r="R29"/>
      <c r="S29"/>
      <c r="T29"/>
      <c r="U29"/>
      <c r="V29"/>
      <c r="W29"/>
      <c r="X29"/>
    </row>
    <row r="30" spans="1:24">
      <c r="A30" s="39">
        <v>2037</v>
      </c>
      <c r="B30" s="26">
        <v>11943</v>
      </c>
      <c r="C30" s="26">
        <f t="shared" si="7"/>
        <v>25</v>
      </c>
      <c r="D30" s="45">
        <f t="shared" si="8"/>
        <v>0.20976673938579715</v>
      </c>
      <c r="E30" s="44">
        <f t="shared" si="9"/>
        <v>1160.9822119920461</v>
      </c>
      <c r="F30" s="26">
        <f t="shared" si="10"/>
        <v>2.3555708882709041</v>
      </c>
      <c r="G30" s="45">
        <f t="shared" si="11"/>
        <v>0.20330715734508953</v>
      </c>
      <c r="H30" s="44">
        <v>166387.32669385208</v>
      </c>
      <c r="I30" s="26">
        <f t="shared" si="12"/>
        <v>685.17898975458229</v>
      </c>
      <c r="J30" s="45">
        <f t="shared" si="13"/>
        <v>0.41350036752578756</v>
      </c>
      <c r="K30"/>
      <c r="N30" s="31"/>
      <c r="O30"/>
      <c r="P30"/>
      <c r="Q30"/>
      <c r="R30"/>
      <c r="S30"/>
      <c r="T30"/>
      <c r="U30"/>
      <c r="V30"/>
      <c r="W30"/>
      <c r="X30"/>
    </row>
    <row r="31" spans="1:24">
      <c r="A31" s="39">
        <v>2038</v>
      </c>
      <c r="B31" s="26">
        <v>11968</v>
      </c>
      <c r="C31" s="26">
        <f t="shared" si="7"/>
        <v>25</v>
      </c>
      <c r="D31" s="45">
        <f t="shared" si="8"/>
        <v>0.20932763962153711</v>
      </c>
      <c r="E31" s="44">
        <f t="shared" si="9"/>
        <v>1166.9972968768511</v>
      </c>
      <c r="F31" s="26">
        <f t="shared" si="10"/>
        <v>6.0150848848049918</v>
      </c>
      <c r="G31" s="45">
        <f t="shared" si="11"/>
        <v>0.51810310465343345</v>
      </c>
      <c r="H31" s="44">
        <v>167599.48378826585</v>
      </c>
      <c r="I31" s="26">
        <f t="shared" si="12"/>
        <v>1212.1570944137638</v>
      </c>
      <c r="J31" s="45">
        <f t="shared" si="13"/>
        <v>0.72851527727475496</v>
      </c>
      <c r="K31"/>
      <c r="N31" s="31"/>
      <c r="O31"/>
      <c r="P31"/>
      <c r="Q31"/>
      <c r="R31"/>
      <c r="S31"/>
      <c r="T31"/>
      <c r="U31"/>
      <c r="V31"/>
      <c r="W31"/>
      <c r="X31"/>
    </row>
    <row r="32" spans="1:24">
      <c r="A32" s="39">
        <v>2039</v>
      </c>
      <c r="B32" s="26">
        <v>11993</v>
      </c>
      <c r="C32" s="26">
        <f t="shared" si="7"/>
        <v>25</v>
      </c>
      <c r="D32" s="45">
        <f t="shared" si="8"/>
        <v>0.20889037433156066</v>
      </c>
      <c r="E32" s="44">
        <f t="shared" si="9"/>
        <v>1173.998803990261</v>
      </c>
      <c r="F32" s="26">
        <f t="shared" si="10"/>
        <v>7.0015071134098434</v>
      </c>
      <c r="G32" s="45">
        <f t="shared" si="11"/>
        <v>0.59995915433115332</v>
      </c>
      <c r="H32" s="44">
        <v>168957.21187506238</v>
      </c>
      <c r="I32" s="26">
        <f t="shared" si="12"/>
        <v>1357.728086796531</v>
      </c>
      <c r="J32" s="45">
        <f t="shared" si="13"/>
        <v>0.81010278558601989</v>
      </c>
      <c r="K32"/>
      <c r="N32" s="31"/>
      <c r="O32"/>
      <c r="P32"/>
      <c r="Q32"/>
      <c r="R32"/>
      <c r="S32"/>
      <c r="T32"/>
      <c r="U32"/>
      <c r="V32"/>
      <c r="W32"/>
      <c r="X32"/>
    </row>
  </sheetData>
  <mergeCells count="6">
    <mergeCell ref="A1:J1"/>
    <mergeCell ref="A2:J2"/>
    <mergeCell ref="A3:J3"/>
    <mergeCell ref="B5:D5"/>
    <mergeCell ref="E5:G5"/>
    <mergeCell ref="H5:J5"/>
  </mergeCells>
  <pageMargins left="0.75" right="0.75" top="0.57999999999999996" bottom="1" header="0.5" footer="0.5"/>
  <pageSetup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A14D9-562C-45C0-AAA7-5FBCBDE77C02}">
  <sheetPr>
    <pageSetUpPr fitToPage="1"/>
  </sheetPr>
  <dimension ref="A1:J32"/>
  <sheetViews>
    <sheetView workbookViewId="0">
      <selection activeCell="H7" sqref="H7"/>
    </sheetView>
  </sheetViews>
  <sheetFormatPr defaultColWidth="10.28515625" defaultRowHeight="15.75"/>
  <cols>
    <col min="1" max="10" width="10.7109375" style="2" customWidth="1"/>
    <col min="11" max="16384" width="10.28515625" style="2"/>
  </cols>
  <sheetData>
    <row r="1" spans="1:10" ht="18.75">
      <c r="A1" s="83" t="s">
        <v>14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18.7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ht="18.7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</row>
    <row r="4" spans="1:10">
      <c r="A4" s="1"/>
    </row>
    <row r="5" spans="1:10" ht="16.5" thickBot="1">
      <c r="B5" s="84" t="s">
        <v>3</v>
      </c>
      <c r="C5" s="84"/>
      <c r="D5" s="85"/>
      <c r="E5" s="86" t="s">
        <v>4</v>
      </c>
      <c r="F5" s="84"/>
      <c r="G5" s="85"/>
      <c r="H5" s="84" t="s">
        <v>5</v>
      </c>
      <c r="I5" s="84"/>
      <c r="J5" s="84"/>
    </row>
    <row r="6" spans="1:10" ht="54.75" customHeight="1" thickTop="1" thickBot="1">
      <c r="B6" s="3" t="s">
        <v>6</v>
      </c>
      <c r="C6" s="3" t="s">
        <v>7</v>
      </c>
      <c r="D6" s="4" t="s">
        <v>8</v>
      </c>
      <c r="E6" s="5" t="s">
        <v>9</v>
      </c>
      <c r="F6" s="3" t="s">
        <v>10</v>
      </c>
      <c r="G6" s="4" t="s">
        <v>8</v>
      </c>
      <c r="H6" s="3" t="s">
        <v>11</v>
      </c>
      <c r="I6" s="3" t="s">
        <v>12</v>
      </c>
      <c r="J6" s="3" t="s">
        <v>8</v>
      </c>
    </row>
    <row r="7" spans="1:10" ht="16.5" thickTop="1">
      <c r="A7" s="6">
        <v>2014</v>
      </c>
      <c r="B7" s="7">
        <v>53336</v>
      </c>
      <c r="C7" s="8"/>
      <c r="D7" s="9"/>
      <c r="E7" s="40">
        <f t="shared" ref="E7:E21" si="0">+(H7*1000)/12/B7</f>
        <v>1303.1540032373382</v>
      </c>
      <c r="F7" s="8"/>
      <c r="G7" s="9"/>
      <c r="H7" s="8">
        <v>834060.26300000004</v>
      </c>
      <c r="I7" s="8"/>
      <c r="J7" s="11"/>
    </row>
    <row r="8" spans="1:10">
      <c r="A8" s="6">
        <v>2015</v>
      </c>
      <c r="B8" s="7">
        <v>53808</v>
      </c>
      <c r="C8" s="8">
        <f t="shared" ref="C8:C21" si="1">+B8-B7</f>
        <v>472</v>
      </c>
      <c r="D8" s="9">
        <f t="shared" ref="D8:D21" si="2">(+B8/B7-1)*100</f>
        <v>0.88495575221239076</v>
      </c>
      <c r="E8" s="40">
        <f t="shared" si="0"/>
        <v>1224.9251226583408</v>
      </c>
      <c r="F8" s="8">
        <f t="shared" ref="F8:F21" si="3">+E8-E7</f>
        <v>-78.228880578997405</v>
      </c>
      <c r="G8" s="9">
        <f t="shared" ref="G8:G21" si="4">(+E8/E7-1)*100</f>
        <v>-6.0030418802887953</v>
      </c>
      <c r="H8" s="8">
        <v>790929.25199999998</v>
      </c>
      <c r="I8" s="8">
        <f t="shared" ref="I8:I21" si="5">+H8-H7</f>
        <v>-43131.011000000057</v>
      </c>
      <c r="J8" s="11">
        <f t="shared" ref="J8:J21" si="6">(+H8/H7-1)*100</f>
        <v>-5.1712103925037445</v>
      </c>
    </row>
    <row r="9" spans="1:10">
      <c r="A9" s="6">
        <v>2016</v>
      </c>
      <c r="B9" s="7">
        <v>54534</v>
      </c>
      <c r="C9" s="8">
        <f t="shared" si="1"/>
        <v>726</v>
      </c>
      <c r="D9" s="9">
        <f t="shared" si="2"/>
        <v>1.3492417484388897</v>
      </c>
      <c r="E9" s="40">
        <f t="shared" si="0"/>
        <v>1228.9476259458932</v>
      </c>
      <c r="F9" s="8">
        <f t="shared" si="3"/>
        <v>4.0225032875523539</v>
      </c>
      <c r="G9" s="9">
        <f t="shared" si="4"/>
        <v>0.32838768779781535</v>
      </c>
      <c r="H9" s="8">
        <v>804233.15800000005</v>
      </c>
      <c r="I9" s="8">
        <f t="shared" si="5"/>
        <v>13303.906000000075</v>
      </c>
      <c r="J9" s="11">
        <f t="shared" si="6"/>
        <v>1.6820601800172197</v>
      </c>
    </row>
    <row r="10" spans="1:10">
      <c r="A10" s="6">
        <v>2017</v>
      </c>
      <c r="B10" s="7">
        <v>55101</v>
      </c>
      <c r="C10" s="8">
        <f t="shared" si="1"/>
        <v>567</v>
      </c>
      <c r="D10" s="9">
        <f t="shared" si="2"/>
        <v>1.0397183408515698</v>
      </c>
      <c r="E10" s="40">
        <f t="shared" si="0"/>
        <v>1163.2088603957579</v>
      </c>
      <c r="F10" s="8">
        <f t="shared" si="3"/>
        <v>-65.738765550135213</v>
      </c>
      <c r="G10" s="9">
        <f t="shared" si="4"/>
        <v>-5.3491917932253275</v>
      </c>
      <c r="H10" s="8">
        <v>769127.65700000001</v>
      </c>
      <c r="I10" s="8">
        <f t="shared" si="5"/>
        <v>-35105.501000000047</v>
      </c>
      <c r="J10" s="11">
        <f t="shared" si="6"/>
        <v>-4.365089980535231</v>
      </c>
    </row>
    <row r="11" spans="1:10">
      <c r="A11" s="6">
        <v>2018</v>
      </c>
      <c r="B11" s="7">
        <v>55571</v>
      </c>
      <c r="C11" s="8">
        <f t="shared" si="1"/>
        <v>470</v>
      </c>
      <c r="D11" s="9">
        <f t="shared" si="2"/>
        <v>0.85297907478993906</v>
      </c>
      <c r="E11" s="40">
        <f t="shared" si="0"/>
        <v>1340.9710865379425</v>
      </c>
      <c r="F11" s="8">
        <f t="shared" si="3"/>
        <v>177.76222614218455</v>
      </c>
      <c r="G11" s="9">
        <f t="shared" si="4"/>
        <v>15.282055716262732</v>
      </c>
      <c r="H11" s="8">
        <v>894229.25100000005</v>
      </c>
      <c r="I11" s="8">
        <f t="shared" si="5"/>
        <v>125101.59400000004</v>
      </c>
      <c r="J11" s="11">
        <f t="shared" si="6"/>
        <v>16.265387528510121</v>
      </c>
    </row>
    <row r="12" spans="1:10">
      <c r="A12" s="6">
        <v>2019</v>
      </c>
      <c r="B12" s="7">
        <v>56024</v>
      </c>
      <c r="C12" s="8">
        <f t="shared" si="1"/>
        <v>453</v>
      </c>
      <c r="D12" s="9">
        <f t="shared" si="2"/>
        <v>0.81517338179986076</v>
      </c>
      <c r="E12" s="40">
        <f t="shared" si="0"/>
        <v>1249.3581233042983</v>
      </c>
      <c r="F12" s="8">
        <f t="shared" si="3"/>
        <v>-91.612963233644223</v>
      </c>
      <c r="G12" s="9">
        <f t="shared" si="4"/>
        <v>-6.8318373269453776</v>
      </c>
      <c r="H12" s="8">
        <v>839928.47400000005</v>
      </c>
      <c r="I12" s="8">
        <f t="shared" si="5"/>
        <v>-54300.777000000002</v>
      </c>
      <c r="J12" s="11">
        <f t="shared" si="6"/>
        <v>-6.0723552645226553</v>
      </c>
    </row>
    <row r="13" spans="1:10">
      <c r="A13" s="6">
        <v>2020</v>
      </c>
      <c r="B13" s="7">
        <v>56881</v>
      </c>
      <c r="C13" s="8">
        <f t="shared" si="1"/>
        <v>857</v>
      </c>
      <c r="D13" s="9">
        <f t="shared" si="2"/>
        <v>1.5297015564758043</v>
      </c>
      <c r="E13" s="40">
        <f t="shared" si="0"/>
        <v>1218.4879206882206</v>
      </c>
      <c r="F13" s="8">
        <f t="shared" si="3"/>
        <v>-30.870202616077677</v>
      </c>
      <c r="G13" s="9">
        <f t="shared" si="4"/>
        <v>-2.470885012091828</v>
      </c>
      <c r="H13" s="8">
        <v>831705.73699999996</v>
      </c>
      <c r="I13" s="8">
        <f t="shared" si="5"/>
        <v>-8222.737000000081</v>
      </c>
      <c r="J13" s="11">
        <f t="shared" si="6"/>
        <v>-0.97898062210474146</v>
      </c>
    </row>
    <row r="14" spans="1:10">
      <c r="A14" s="6">
        <v>2021</v>
      </c>
      <c r="B14" s="7">
        <v>57902</v>
      </c>
      <c r="C14" s="8">
        <f t="shared" si="1"/>
        <v>1021</v>
      </c>
      <c r="D14" s="9">
        <f t="shared" si="2"/>
        <v>1.7949754751147129</v>
      </c>
      <c r="E14" s="40">
        <f t="shared" si="0"/>
        <v>1219.1782379422702</v>
      </c>
      <c r="F14" s="8">
        <f t="shared" si="3"/>
        <v>0.69031725404965982</v>
      </c>
      <c r="G14" s="9">
        <f t="shared" si="4"/>
        <v>5.6653598474709632E-2</v>
      </c>
      <c r="H14" s="8">
        <v>847114.3</v>
      </c>
      <c r="I14" s="8">
        <f t="shared" si="5"/>
        <v>15408.563000000082</v>
      </c>
      <c r="J14" s="11">
        <f t="shared" si="6"/>
        <v>1.8526459917878491</v>
      </c>
    </row>
    <row r="15" spans="1:10">
      <c r="A15" s="6">
        <v>2022</v>
      </c>
      <c r="B15" s="7">
        <v>58839</v>
      </c>
      <c r="C15" s="8">
        <f t="shared" si="1"/>
        <v>937</v>
      </c>
      <c r="D15" s="9">
        <f t="shared" si="2"/>
        <v>1.6182515284446142</v>
      </c>
      <c r="E15" s="40">
        <f t="shared" si="0"/>
        <v>1239.4401176657204</v>
      </c>
      <c r="F15" s="8">
        <f t="shared" si="3"/>
        <v>20.261879723450193</v>
      </c>
      <c r="G15" s="9">
        <f t="shared" si="4"/>
        <v>1.6619292481506509</v>
      </c>
      <c r="H15" s="8">
        <v>875129.005</v>
      </c>
      <c r="I15" s="8">
        <f t="shared" si="5"/>
        <v>28014.704999999958</v>
      </c>
      <c r="J15" s="11">
        <f t="shared" si="6"/>
        <v>3.3070749720551129</v>
      </c>
    </row>
    <row r="16" spans="1:10" ht="16.5" thickBot="1">
      <c r="A16" s="14">
        <v>2023</v>
      </c>
      <c r="B16" s="15">
        <v>59622</v>
      </c>
      <c r="C16" s="74">
        <f t="shared" si="1"/>
        <v>783</v>
      </c>
      <c r="D16" s="78">
        <f t="shared" si="2"/>
        <v>1.3307500127466509</v>
      </c>
      <c r="E16" s="76">
        <f t="shared" si="0"/>
        <v>1102.8759015128644</v>
      </c>
      <c r="F16" s="74">
        <f t="shared" si="3"/>
        <v>-136.56421615285603</v>
      </c>
      <c r="G16" s="78">
        <f t="shared" si="4"/>
        <v>-11.018218162088544</v>
      </c>
      <c r="H16" s="74">
        <v>789068.00399999996</v>
      </c>
      <c r="I16" s="74">
        <f t="shared" si="5"/>
        <v>-86061.001000000047</v>
      </c>
      <c r="J16" s="75">
        <f t="shared" si="6"/>
        <v>-9.8340930889383564</v>
      </c>
    </row>
    <row r="17" spans="1:10">
      <c r="A17" s="19">
        <v>2024</v>
      </c>
      <c r="B17" s="7">
        <v>60423</v>
      </c>
      <c r="C17" s="8">
        <f t="shared" si="1"/>
        <v>801</v>
      </c>
      <c r="D17" s="9">
        <f t="shared" si="2"/>
        <v>1.3434638220791051</v>
      </c>
      <c r="E17" s="40">
        <f t="shared" si="0"/>
        <v>1228.5813515173202</v>
      </c>
      <c r="F17" s="8">
        <f t="shared" si="3"/>
        <v>125.70545000445577</v>
      </c>
      <c r="G17" s="9">
        <f t="shared" si="4"/>
        <v>11.397968695482419</v>
      </c>
      <c r="H17" s="8">
        <v>890814.8520327725</v>
      </c>
      <c r="I17" s="8">
        <f t="shared" si="5"/>
        <v>101746.84803277254</v>
      </c>
      <c r="J17" s="11">
        <f t="shared" si="6"/>
        <v>12.894560103437236</v>
      </c>
    </row>
    <row r="18" spans="1:10">
      <c r="A18" s="19">
        <v>2025</v>
      </c>
      <c r="B18" s="7">
        <v>61203</v>
      </c>
      <c r="C18" s="8">
        <f t="shared" si="1"/>
        <v>780</v>
      </c>
      <c r="D18" s="9">
        <f t="shared" si="2"/>
        <v>1.2908991609155374</v>
      </c>
      <c r="E18" s="40">
        <f t="shared" si="0"/>
        <v>1237.7738532259721</v>
      </c>
      <c r="F18" s="8">
        <f t="shared" si="3"/>
        <v>9.1925017086518892</v>
      </c>
      <c r="G18" s="9">
        <f t="shared" si="4"/>
        <v>0.74822084001999745</v>
      </c>
      <c r="H18" s="8">
        <v>909065.67766786995</v>
      </c>
      <c r="I18" s="8">
        <f t="shared" si="5"/>
        <v>18250.825635097455</v>
      </c>
      <c r="J18" s="11">
        <f t="shared" si="6"/>
        <v>2.0487787774811306</v>
      </c>
    </row>
    <row r="19" spans="1:10">
      <c r="A19" s="19">
        <v>2026</v>
      </c>
      <c r="B19" s="7">
        <v>61946</v>
      </c>
      <c r="C19" s="8">
        <f t="shared" si="1"/>
        <v>743</v>
      </c>
      <c r="D19" s="9">
        <f t="shared" si="2"/>
        <v>1.2139927781317894</v>
      </c>
      <c r="E19" s="40">
        <f t="shared" si="0"/>
        <v>1246.8317244719653</v>
      </c>
      <c r="F19" s="8">
        <f t="shared" si="3"/>
        <v>9.0578712459932831</v>
      </c>
      <c r="G19" s="9">
        <f t="shared" si="4"/>
        <v>0.73178725034350744</v>
      </c>
      <c r="H19" s="8">
        <v>926834.85604968446</v>
      </c>
      <c r="I19" s="8">
        <f t="shared" si="5"/>
        <v>17769.178381814505</v>
      </c>
      <c r="J19" s="11">
        <f t="shared" si="6"/>
        <v>1.9546638728457744</v>
      </c>
    </row>
    <row r="20" spans="1:10">
      <c r="A20" s="19">
        <v>2027</v>
      </c>
      <c r="B20" s="7">
        <v>62632</v>
      </c>
      <c r="C20" s="8">
        <f t="shared" si="1"/>
        <v>686</v>
      </c>
      <c r="D20" s="9">
        <f t="shared" si="2"/>
        <v>1.107416136635142</v>
      </c>
      <c r="E20" s="40">
        <f t="shared" si="0"/>
        <v>1251.229164447717</v>
      </c>
      <c r="F20" s="8">
        <f t="shared" si="3"/>
        <v>4.3974399757516949</v>
      </c>
      <c r="G20" s="9">
        <f t="shared" si="4"/>
        <v>0.35268913113468692</v>
      </c>
      <c r="H20" s="8">
        <v>940403.82033227291</v>
      </c>
      <c r="I20" s="8">
        <f t="shared" si="5"/>
        <v>13568.964282588451</v>
      </c>
      <c r="J20" s="11">
        <f t="shared" si="6"/>
        <v>1.4640110041201471</v>
      </c>
    </row>
    <row r="21" spans="1:10">
      <c r="A21" s="19">
        <v>2028</v>
      </c>
      <c r="B21" s="7">
        <v>63252</v>
      </c>
      <c r="C21" s="8">
        <f t="shared" si="1"/>
        <v>620</v>
      </c>
      <c r="D21" s="9">
        <f t="shared" si="2"/>
        <v>0.98990931153404293</v>
      </c>
      <c r="E21" s="40">
        <f t="shared" si="0"/>
        <v>1258.4569095329252</v>
      </c>
      <c r="F21" s="8">
        <f t="shared" si="3"/>
        <v>7.2277450852081984</v>
      </c>
      <c r="G21" s="9">
        <f t="shared" si="4"/>
        <v>0.5776515837846885</v>
      </c>
      <c r="H21" s="8">
        <v>955198.99730131903</v>
      </c>
      <c r="I21" s="8">
        <f t="shared" si="5"/>
        <v>14795.176969046122</v>
      </c>
      <c r="J21" s="11">
        <f t="shared" si="6"/>
        <v>1.5732791221348519</v>
      </c>
    </row>
    <row r="22" spans="1:10">
      <c r="A22" s="19">
        <v>2029</v>
      </c>
      <c r="B22" s="7">
        <v>63817</v>
      </c>
      <c r="C22" s="8">
        <f>+B22-B21</f>
        <v>565</v>
      </c>
      <c r="D22" s="9">
        <f>(+B22/B21-1)*100</f>
        <v>0.89325238727628875</v>
      </c>
      <c r="E22" s="40">
        <f>+(H22*1000)/12/B22</f>
        <v>1256.8320195950087</v>
      </c>
      <c r="F22" s="8">
        <f>+E22-E21</f>
        <v>-1.6248899379165778</v>
      </c>
      <c r="G22" s="9">
        <f>(+E22/E21-1)*100</f>
        <v>-0.12911764603205089</v>
      </c>
      <c r="H22" s="8">
        <v>962486.98793393595</v>
      </c>
      <c r="I22" s="8">
        <f>+H22-H21</f>
        <v>7287.9906326169148</v>
      </c>
      <c r="J22" s="11">
        <f>(+H22/H21-1)*100</f>
        <v>0.76298139478865323</v>
      </c>
    </row>
    <row r="23" spans="1:10">
      <c r="A23" s="19">
        <v>2030</v>
      </c>
      <c r="B23" s="7">
        <v>64366</v>
      </c>
      <c r="C23" s="8">
        <f>+B23-B22</f>
        <v>549</v>
      </c>
      <c r="D23" s="9">
        <f>(+B23/B22-1)*100</f>
        <v>0.86027234122569851</v>
      </c>
      <c r="E23" s="40">
        <f>+(H23*1000)/12/B23</f>
        <v>1259.740669014137</v>
      </c>
      <c r="F23" s="8">
        <f>+E23-E22</f>
        <v>2.9086494191283236</v>
      </c>
      <c r="G23" s="9">
        <f>(+E23/E22-1)*100</f>
        <v>0.23142706215151243</v>
      </c>
      <c r="H23" s="8">
        <v>973013.61482116731</v>
      </c>
      <c r="I23" s="8">
        <f>+H23-H22</f>
        <v>10526.626887231367</v>
      </c>
      <c r="J23" s="11">
        <f>(+H23/H22-1)*100</f>
        <v>1.0936903063830217</v>
      </c>
    </row>
    <row r="24" spans="1:10">
      <c r="A24" s="19">
        <v>2031</v>
      </c>
      <c r="B24" s="7">
        <v>64905</v>
      </c>
      <c r="C24" s="8">
        <f>+B24-B23</f>
        <v>539</v>
      </c>
      <c r="D24" s="9">
        <f>(+B24/B23-1)*100</f>
        <v>0.83739862660410225</v>
      </c>
      <c r="E24" s="40">
        <f>+(H24*1000)/12/B24</f>
        <v>1263.1422148077611</v>
      </c>
      <c r="F24" s="8">
        <f>+E24-E23</f>
        <v>3.4015457936241091</v>
      </c>
      <c r="G24" s="9">
        <f>(+E24/E23-1)*100</f>
        <v>0.27001952681944275</v>
      </c>
      <c r="H24" s="8">
        <v>983810.9454251728</v>
      </c>
      <c r="I24" s="8">
        <f>+H24-H23</f>
        <v>10797.330604005489</v>
      </c>
      <c r="J24" s="11">
        <f>(+H24/H23-1)*100</f>
        <v>1.1096792932326904</v>
      </c>
    </row>
    <row r="25" spans="1:10">
      <c r="A25" s="19">
        <v>2032</v>
      </c>
      <c r="B25" s="7">
        <v>65408</v>
      </c>
      <c r="C25" s="8">
        <f>+B25-B24</f>
        <v>503</v>
      </c>
      <c r="D25" s="9">
        <f>(+B25/B24-1)*100</f>
        <v>0.77497881519144052</v>
      </c>
      <c r="E25" s="40">
        <f>+(H25*1000)/12/B25</f>
        <v>1270.4846617081021</v>
      </c>
      <c r="F25" s="8">
        <f>+E25-E24</f>
        <v>7.342446900340974</v>
      </c>
      <c r="G25" s="9">
        <f>(+E25/E24-1)*100</f>
        <v>0.58128426191965676</v>
      </c>
      <c r="H25" s="8">
        <v>997198.32903604244</v>
      </c>
      <c r="I25" s="8">
        <f>+H25-H24</f>
        <v>13387.383610869641</v>
      </c>
      <c r="J25" s="11">
        <f>(+H25/H24-1)*100</f>
        <v>1.360767906997018</v>
      </c>
    </row>
    <row r="26" spans="1:10">
      <c r="A26" s="19">
        <v>2033</v>
      </c>
      <c r="B26" s="7">
        <v>65896</v>
      </c>
      <c r="C26" s="8">
        <f t="shared" ref="C26:C32" si="7">+B26-B25</f>
        <v>488</v>
      </c>
      <c r="D26" s="9">
        <f t="shared" ref="D26:D32" si="8">(+B26/B25-1)*100</f>
        <v>0.74608610567514777</v>
      </c>
      <c r="E26" s="40">
        <f t="shared" ref="E26:E32" si="9">+(H26*1000)/12/B26</f>
        <v>1269.6415956247909</v>
      </c>
      <c r="F26" s="8">
        <f t="shared" ref="F26:F32" si="10">+E26-E25</f>
        <v>-0.84306608331121424</v>
      </c>
      <c r="G26" s="9">
        <f t="shared" ref="G26:G32" si="11">(+E26/E25-1)*100</f>
        <v>-6.6357832465113731E-2</v>
      </c>
      <c r="H26" s="8">
        <v>1003971.6310234946</v>
      </c>
      <c r="I26" s="8">
        <f t="shared" ref="I26:I32" si="12">+H26-H25</f>
        <v>6773.3019874521997</v>
      </c>
      <c r="J26" s="11">
        <f t="shared" ref="J26:J32" si="13">(+H26/H25-1)*100</f>
        <v>0.67923318664198096</v>
      </c>
    </row>
    <row r="27" spans="1:10">
      <c r="A27" s="19">
        <v>2034</v>
      </c>
      <c r="B27" s="7">
        <v>66373</v>
      </c>
      <c r="C27" s="8">
        <f t="shared" si="7"/>
        <v>477</v>
      </c>
      <c r="D27" s="9">
        <f t="shared" si="8"/>
        <v>0.72386791307514908</v>
      </c>
      <c r="E27" s="40">
        <f t="shared" si="9"/>
        <v>1273.269984618247</v>
      </c>
      <c r="F27" s="8">
        <f t="shared" si="10"/>
        <v>3.6283889934561557</v>
      </c>
      <c r="G27" s="9">
        <f t="shared" si="11"/>
        <v>0.28578057035619775</v>
      </c>
      <c r="H27" s="8">
        <v>1014128.9842688029</v>
      </c>
      <c r="I27" s="8">
        <f t="shared" si="12"/>
        <v>10157.353245308273</v>
      </c>
      <c r="J27" s="11">
        <f t="shared" si="13"/>
        <v>1.0117171572819661</v>
      </c>
    </row>
    <row r="28" spans="1:10">
      <c r="A28" s="19">
        <v>2035</v>
      </c>
      <c r="B28" s="7">
        <v>66825</v>
      </c>
      <c r="C28" s="8">
        <f t="shared" si="7"/>
        <v>452</v>
      </c>
      <c r="D28" s="9">
        <f t="shared" si="8"/>
        <v>0.68099980413722783</v>
      </c>
      <c r="E28" s="40">
        <f t="shared" si="9"/>
        <v>1279.199855477872</v>
      </c>
      <c r="F28" s="8">
        <f t="shared" si="10"/>
        <v>5.929870859624998</v>
      </c>
      <c r="G28" s="9">
        <f t="shared" si="11"/>
        <v>0.46571983406982209</v>
      </c>
      <c r="H28" s="8">
        <v>1025790.3641077054</v>
      </c>
      <c r="I28" s="8">
        <f t="shared" si="12"/>
        <v>11661.379838902503</v>
      </c>
      <c r="J28" s="11">
        <f t="shared" si="13"/>
        <v>1.1498911893648822</v>
      </c>
    </row>
    <row r="29" spans="1:10">
      <c r="A29" s="19">
        <v>2036</v>
      </c>
      <c r="B29" s="7">
        <v>67274</v>
      </c>
      <c r="C29" s="8">
        <f t="shared" si="7"/>
        <v>449</v>
      </c>
      <c r="D29" s="9">
        <f t="shared" si="8"/>
        <v>0.67190422745977418</v>
      </c>
      <c r="E29" s="40">
        <f t="shared" si="9"/>
        <v>1289.9270870143057</v>
      </c>
      <c r="F29" s="8">
        <f t="shared" si="10"/>
        <v>10.727231536433692</v>
      </c>
      <c r="G29" s="9">
        <f t="shared" si="11"/>
        <v>0.83858917670267541</v>
      </c>
      <c r="H29" s="8">
        <v>1041342.6582216047</v>
      </c>
      <c r="I29" s="8">
        <f t="shared" si="12"/>
        <v>15552.294113899232</v>
      </c>
      <c r="J29" s="11">
        <f t="shared" si="13"/>
        <v>1.5161279202917433</v>
      </c>
    </row>
    <row r="30" spans="1:10">
      <c r="A30" s="19">
        <v>2037</v>
      </c>
      <c r="B30" s="7">
        <v>67728</v>
      </c>
      <c r="C30" s="8">
        <f t="shared" si="7"/>
        <v>454</v>
      </c>
      <c r="D30" s="9">
        <f t="shared" si="8"/>
        <v>0.67485209739275298</v>
      </c>
      <c r="E30" s="40">
        <f t="shared" si="9"/>
        <v>1292.7172755440715</v>
      </c>
      <c r="F30" s="8">
        <f t="shared" si="10"/>
        <v>2.7901885297658282</v>
      </c>
      <c r="G30" s="9">
        <f t="shared" si="11"/>
        <v>0.2163059104545173</v>
      </c>
      <c r="H30" s="8">
        <v>1050637.8676565865</v>
      </c>
      <c r="I30" s="8">
        <f t="shared" si="12"/>
        <v>9295.2094349818071</v>
      </c>
      <c r="J30" s="11">
        <f t="shared" si="13"/>
        <v>0.89261775282076794</v>
      </c>
    </row>
    <row r="31" spans="1:10">
      <c r="A31" s="19">
        <v>2038</v>
      </c>
      <c r="B31" s="7">
        <v>68186</v>
      </c>
      <c r="C31" s="8">
        <f t="shared" si="7"/>
        <v>458</v>
      </c>
      <c r="D31" s="9">
        <f t="shared" si="8"/>
        <v>0.67623434916135317</v>
      </c>
      <c r="E31" s="40">
        <f t="shared" si="9"/>
        <v>1299.6580541237172</v>
      </c>
      <c r="F31" s="8">
        <f t="shared" si="10"/>
        <v>6.9407785796456665</v>
      </c>
      <c r="G31" s="9">
        <f t="shared" si="11"/>
        <v>0.53691388758803082</v>
      </c>
      <c r="H31" s="8">
        <v>1063421.8089417573</v>
      </c>
      <c r="I31" s="8">
        <f t="shared" si="12"/>
        <v>12783.941285170848</v>
      </c>
      <c r="J31" s="11">
        <f t="shared" si="13"/>
        <v>1.2167790328826644</v>
      </c>
    </row>
    <row r="32" spans="1:10">
      <c r="A32" s="19">
        <v>2039</v>
      </c>
      <c r="B32" s="7">
        <v>68626</v>
      </c>
      <c r="C32" s="8">
        <f t="shared" si="7"/>
        <v>440</v>
      </c>
      <c r="D32" s="9">
        <f t="shared" si="8"/>
        <v>0.64529375531634514</v>
      </c>
      <c r="E32" s="40">
        <f t="shared" si="9"/>
        <v>1307.5076134434948</v>
      </c>
      <c r="F32" s="8">
        <f t="shared" si="10"/>
        <v>7.8495593197776543</v>
      </c>
      <c r="G32" s="9">
        <f t="shared" si="11"/>
        <v>0.60397112108616646</v>
      </c>
      <c r="H32" s="8">
        <v>1076748.2097620792</v>
      </c>
      <c r="I32" s="8">
        <f t="shared" si="12"/>
        <v>13326.400820321869</v>
      </c>
      <c r="J32" s="11">
        <f t="shared" si="13"/>
        <v>1.2531622643307871</v>
      </c>
    </row>
  </sheetData>
  <mergeCells count="6">
    <mergeCell ref="A1:J1"/>
    <mergeCell ref="A2:J2"/>
    <mergeCell ref="A3:J3"/>
    <mergeCell ref="B5:D5"/>
    <mergeCell ref="E5:G5"/>
    <mergeCell ref="H5:J5"/>
  </mergeCells>
  <pageMargins left="0.25" right="0.25" top="0.75" bottom="0.75" header="0.3" footer="0.3"/>
  <pageSetup scale="97" orientation="portrait" r:id="rId1"/>
  <headerFooter alignWithMargins="0">
    <oddFooter>&amp;L&amp;D&amp;R&amp;F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31465-5F70-4BE3-B6ED-B11B7EE2A165}">
  <sheetPr>
    <pageSetUpPr fitToPage="1"/>
  </sheetPr>
  <dimension ref="A1:J32"/>
  <sheetViews>
    <sheetView showGridLines="0" zoomScaleNormal="100" workbookViewId="0">
      <selection activeCell="H7" sqref="H7"/>
    </sheetView>
  </sheetViews>
  <sheetFormatPr defaultColWidth="10.28515625" defaultRowHeight="15.75"/>
  <cols>
    <col min="1" max="1" width="10.28515625" style="20" customWidth="1"/>
    <col min="2" max="2" width="13.42578125" style="20" customWidth="1"/>
    <col min="3" max="4" width="10.7109375" style="20" bestFit="1" customWidth="1"/>
    <col min="5" max="10" width="10.28515625" style="20" customWidth="1"/>
    <col min="11" max="16384" width="10.28515625" style="20"/>
  </cols>
  <sheetData>
    <row r="1" spans="1:10" ht="18.75">
      <c r="A1" s="79" t="s">
        <v>15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8.75">
      <c r="A2" s="79" t="s">
        <v>1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18.75">
      <c r="A3" s="79" t="s">
        <v>2</v>
      </c>
      <c r="B3" s="97"/>
      <c r="C3" s="97"/>
      <c r="D3" s="97"/>
      <c r="E3" s="97"/>
      <c r="F3" s="97"/>
      <c r="G3" s="97"/>
      <c r="H3" s="97"/>
      <c r="I3" s="97"/>
      <c r="J3" s="97"/>
    </row>
    <row r="4" spans="1:10">
      <c r="A4" s="21"/>
    </row>
    <row r="5" spans="1:10" ht="16.5" thickBot="1">
      <c r="B5" s="81" t="s">
        <v>3</v>
      </c>
      <c r="C5" s="81"/>
      <c r="D5" s="87"/>
      <c r="E5" s="82" t="s">
        <v>4</v>
      </c>
      <c r="F5" s="81"/>
      <c r="G5" s="87"/>
      <c r="H5" s="81" t="s">
        <v>5</v>
      </c>
      <c r="I5" s="81"/>
      <c r="J5" s="81"/>
    </row>
    <row r="6" spans="1:10" ht="48.75" thickTop="1" thickBot="1">
      <c r="B6" s="22" t="s">
        <v>6</v>
      </c>
      <c r="C6" s="22" t="s">
        <v>7</v>
      </c>
      <c r="D6" s="24" t="s">
        <v>8</v>
      </c>
      <c r="E6" s="23" t="s">
        <v>9</v>
      </c>
      <c r="F6" s="22" t="s">
        <v>10</v>
      </c>
      <c r="G6" s="24" t="s">
        <v>8</v>
      </c>
      <c r="H6" s="22" t="s">
        <v>11</v>
      </c>
      <c r="I6" s="22" t="s">
        <v>12</v>
      </c>
      <c r="J6" s="22" t="s">
        <v>8</v>
      </c>
    </row>
    <row r="7" spans="1:10" ht="16.5" thickTop="1">
      <c r="A7" s="25">
        <v>2014</v>
      </c>
      <c r="B7" s="26">
        <v>24233</v>
      </c>
      <c r="C7" s="27"/>
      <c r="D7" s="30"/>
      <c r="E7" s="29">
        <f t="shared" ref="E7:E32" si="0">+(H7*1000)/12/B7</f>
        <v>1177.6015419744426</v>
      </c>
      <c r="F7" s="27"/>
      <c r="G7" s="30"/>
      <c r="H7" s="27">
        <v>342441.81800000003</v>
      </c>
      <c r="I7" s="27"/>
      <c r="J7" s="28"/>
    </row>
    <row r="8" spans="1:10">
      <c r="A8" s="25">
        <v>2015</v>
      </c>
      <c r="B8" s="26">
        <v>24317</v>
      </c>
      <c r="C8" s="27">
        <f t="shared" ref="C8:C32" si="1">+B8-B7</f>
        <v>84</v>
      </c>
      <c r="D8" s="30">
        <f t="shared" ref="D8:D32" si="2">(+B8/B7-1)*100</f>
        <v>0.34663475426071066</v>
      </c>
      <c r="E8" s="29">
        <f t="shared" si="0"/>
        <v>1128.9863881235349</v>
      </c>
      <c r="F8" s="27">
        <f t="shared" ref="F8:F32" si="3">+E8-E7</f>
        <v>-48.615153850907745</v>
      </c>
      <c r="G8" s="30">
        <f t="shared" ref="G8:G32" si="4">(+E8/E7-1)*100</f>
        <v>-4.1283194797279599</v>
      </c>
      <c r="H8" s="27">
        <v>329442.74400000001</v>
      </c>
      <c r="I8" s="27">
        <f t="shared" ref="I8:I32" si="5">+H8-H7</f>
        <v>-12999.074000000022</v>
      </c>
      <c r="J8" s="28">
        <f t="shared" ref="J8:J32" si="6">(+H8/H7-1)*100</f>
        <v>-3.7959949155508821</v>
      </c>
    </row>
    <row r="9" spans="1:10">
      <c r="A9" s="25">
        <v>2016</v>
      </c>
      <c r="B9" s="26">
        <v>24477</v>
      </c>
      <c r="C9" s="27">
        <f t="shared" si="1"/>
        <v>160</v>
      </c>
      <c r="D9" s="30">
        <f t="shared" si="2"/>
        <v>0.65797590163261255</v>
      </c>
      <c r="E9" s="29">
        <f t="shared" si="0"/>
        <v>1086.8208658468493</v>
      </c>
      <c r="F9" s="27">
        <f t="shared" si="3"/>
        <v>-42.165522276685579</v>
      </c>
      <c r="G9" s="30">
        <f t="shared" si="4"/>
        <v>-3.7348122811974749</v>
      </c>
      <c r="H9" s="27">
        <v>319225.37199999997</v>
      </c>
      <c r="I9" s="27">
        <f t="shared" si="5"/>
        <v>-10217.372000000032</v>
      </c>
      <c r="J9" s="28">
        <f t="shared" si="6"/>
        <v>-3.1014105443463724</v>
      </c>
    </row>
    <row r="10" spans="1:10">
      <c r="A10" s="25">
        <v>2017</v>
      </c>
      <c r="B10" s="26">
        <v>24597</v>
      </c>
      <c r="C10" s="27">
        <f t="shared" si="1"/>
        <v>120</v>
      </c>
      <c r="D10" s="30">
        <f t="shared" si="2"/>
        <v>0.49025615884299434</v>
      </c>
      <c r="E10" s="29">
        <f t="shared" si="0"/>
        <v>1046.4285753005111</v>
      </c>
      <c r="F10" s="27">
        <f t="shared" si="3"/>
        <v>-40.392290546338245</v>
      </c>
      <c r="G10" s="30">
        <f t="shared" si="4"/>
        <v>-3.7165545689872848</v>
      </c>
      <c r="H10" s="27">
        <v>308868.04399999999</v>
      </c>
      <c r="I10" s="27">
        <f t="shared" si="5"/>
        <v>-10357.32799999998</v>
      </c>
      <c r="J10" s="28">
        <f t="shared" si="6"/>
        <v>-3.2445190478155306</v>
      </c>
    </row>
    <row r="11" spans="1:10">
      <c r="A11" s="25">
        <v>2018</v>
      </c>
      <c r="B11" s="26">
        <v>24693</v>
      </c>
      <c r="C11" s="27">
        <f t="shared" si="1"/>
        <v>96</v>
      </c>
      <c r="D11" s="30">
        <f t="shared" si="2"/>
        <v>0.39029149896327997</v>
      </c>
      <c r="E11" s="29">
        <f t="shared" si="0"/>
        <v>1179.922494904089</v>
      </c>
      <c r="F11" s="27">
        <f t="shared" si="3"/>
        <v>133.49391960357798</v>
      </c>
      <c r="G11" s="30">
        <f t="shared" si="4"/>
        <v>12.757098071910121</v>
      </c>
      <c r="H11" s="27">
        <v>349629.91399999999</v>
      </c>
      <c r="I11" s="27">
        <f t="shared" si="5"/>
        <v>40761.869999999995</v>
      </c>
      <c r="J11" s="28">
        <f t="shared" si="6"/>
        <v>13.197179440162476</v>
      </c>
    </row>
    <row r="12" spans="1:10">
      <c r="A12" s="25">
        <v>2019</v>
      </c>
      <c r="B12" s="26">
        <v>24986</v>
      </c>
      <c r="C12" s="27">
        <f t="shared" si="1"/>
        <v>293</v>
      </c>
      <c r="D12" s="30">
        <f t="shared" si="2"/>
        <v>1.186571093022315</v>
      </c>
      <c r="E12" s="29">
        <f t="shared" si="0"/>
        <v>1116.2983137223512</v>
      </c>
      <c r="F12" s="27">
        <f t="shared" si="3"/>
        <v>-63.624181181737868</v>
      </c>
      <c r="G12" s="30">
        <f t="shared" si="4"/>
        <v>-5.3922339354085853</v>
      </c>
      <c r="H12" s="27">
        <v>334701.95600000001</v>
      </c>
      <c r="I12" s="27">
        <f t="shared" si="5"/>
        <v>-14927.957999999984</v>
      </c>
      <c r="J12" s="28">
        <f t="shared" si="6"/>
        <v>-4.2696455315319408</v>
      </c>
    </row>
    <row r="13" spans="1:10">
      <c r="A13" s="25">
        <v>2020</v>
      </c>
      <c r="B13" s="26">
        <v>25126</v>
      </c>
      <c r="C13" s="27">
        <f t="shared" si="1"/>
        <v>140</v>
      </c>
      <c r="D13" s="30">
        <f t="shared" si="2"/>
        <v>0.56031377571439389</v>
      </c>
      <c r="E13" s="29">
        <f t="shared" si="0"/>
        <v>1075.9407088275093</v>
      </c>
      <c r="F13" s="27">
        <f t="shared" si="3"/>
        <v>-40.35760489484187</v>
      </c>
      <c r="G13" s="30">
        <f t="shared" si="4"/>
        <v>-3.6153064462014162</v>
      </c>
      <c r="H13" s="27">
        <v>324409.03499999997</v>
      </c>
      <c r="I13" s="27">
        <f t="shared" si="5"/>
        <v>-10292.921000000031</v>
      </c>
      <c r="J13" s="28">
        <f t="shared" si="6"/>
        <v>-3.0752497305393756</v>
      </c>
    </row>
    <row r="14" spans="1:10">
      <c r="A14" s="25">
        <v>2021</v>
      </c>
      <c r="B14" s="26">
        <v>25489</v>
      </c>
      <c r="C14" s="27">
        <f t="shared" si="1"/>
        <v>363</v>
      </c>
      <c r="D14" s="30">
        <f t="shared" si="2"/>
        <v>1.4447186181644422</v>
      </c>
      <c r="E14" s="29">
        <f t="shared" si="0"/>
        <v>1113.0305262400773</v>
      </c>
      <c r="F14" s="27">
        <f t="shared" si="3"/>
        <v>37.089817412567982</v>
      </c>
      <c r="G14" s="30">
        <f t="shared" si="4"/>
        <v>3.4471990053230872</v>
      </c>
      <c r="H14" s="27">
        <v>340440.42099999997</v>
      </c>
      <c r="I14" s="27">
        <f t="shared" si="5"/>
        <v>16031.385999999999</v>
      </c>
      <c r="J14" s="28">
        <f t="shared" si="6"/>
        <v>4.9417199493226205</v>
      </c>
    </row>
    <row r="15" spans="1:10">
      <c r="A15" s="25">
        <v>2022</v>
      </c>
      <c r="B15" s="26">
        <v>25607</v>
      </c>
      <c r="C15" s="27">
        <f t="shared" si="1"/>
        <v>118</v>
      </c>
      <c r="D15" s="30">
        <f t="shared" si="2"/>
        <v>0.4629447997175351</v>
      </c>
      <c r="E15" s="29">
        <f t="shared" si="0"/>
        <v>1097.1122804962185</v>
      </c>
      <c r="F15" s="27">
        <f t="shared" si="3"/>
        <v>-15.918245743858733</v>
      </c>
      <c r="G15" s="30">
        <f t="shared" si="4"/>
        <v>-1.4301715333569609</v>
      </c>
      <c r="H15" s="27">
        <v>337125.05</v>
      </c>
      <c r="I15" s="27">
        <f t="shared" si="5"/>
        <v>-3315.3709999999846</v>
      </c>
      <c r="J15" s="28">
        <f t="shared" si="6"/>
        <v>-0.9738476383801653</v>
      </c>
    </row>
    <row r="16" spans="1:10" ht="16.5" thickBot="1">
      <c r="A16" s="33">
        <v>2023</v>
      </c>
      <c r="B16" s="34">
        <v>25736</v>
      </c>
      <c r="C16" s="35">
        <f t="shared" si="1"/>
        <v>129</v>
      </c>
      <c r="D16" s="38">
        <f t="shared" si="2"/>
        <v>0.50376850080056101</v>
      </c>
      <c r="E16" s="37">
        <f t="shared" si="0"/>
        <v>1026.7323334369496</v>
      </c>
      <c r="F16" s="35">
        <f t="shared" si="3"/>
        <v>-70.379947059268943</v>
      </c>
      <c r="G16" s="38">
        <f t="shared" si="4"/>
        <v>-6.4150177069785759</v>
      </c>
      <c r="H16" s="35">
        <v>317087.8</v>
      </c>
      <c r="I16" s="35">
        <f t="shared" si="5"/>
        <v>-20037.25</v>
      </c>
      <c r="J16" s="36">
        <f t="shared" si="6"/>
        <v>-5.9435660447065608</v>
      </c>
    </row>
    <row r="17" spans="1:10">
      <c r="A17" s="39">
        <v>2024</v>
      </c>
      <c r="B17" s="26">
        <v>25896</v>
      </c>
      <c r="C17" s="27">
        <f t="shared" si="1"/>
        <v>160</v>
      </c>
      <c r="D17" s="30">
        <f t="shared" si="2"/>
        <v>0.62169723344731587</v>
      </c>
      <c r="E17" s="29">
        <f t="shared" si="0"/>
        <v>1099.4650074657604</v>
      </c>
      <c r="F17" s="27">
        <f t="shared" si="3"/>
        <v>72.732674028810834</v>
      </c>
      <c r="G17" s="30">
        <f t="shared" si="4"/>
        <v>7.0838982722342791</v>
      </c>
      <c r="H17" s="27">
        <v>341660.95</v>
      </c>
      <c r="I17" s="27">
        <f t="shared" si="5"/>
        <v>24573.150000000023</v>
      </c>
      <c r="J17" s="28">
        <f t="shared" si="6"/>
        <v>7.7496359052603214</v>
      </c>
    </row>
    <row r="18" spans="1:10">
      <c r="A18" s="39">
        <v>2025</v>
      </c>
      <c r="B18" s="26">
        <v>26098</v>
      </c>
      <c r="C18" s="27">
        <f t="shared" si="1"/>
        <v>202</v>
      </c>
      <c r="D18" s="30">
        <f t="shared" si="2"/>
        <v>0.7800432499227572</v>
      </c>
      <c r="E18" s="29">
        <f t="shared" si="0"/>
        <v>1116.0436942805327</v>
      </c>
      <c r="F18" s="27">
        <f t="shared" si="3"/>
        <v>16.578686814772254</v>
      </c>
      <c r="G18" s="30">
        <f t="shared" si="4"/>
        <v>1.5078867178306865</v>
      </c>
      <c r="H18" s="27">
        <v>349518.10000000003</v>
      </c>
      <c r="I18" s="27">
        <f t="shared" si="5"/>
        <v>7857.1500000000233</v>
      </c>
      <c r="J18" s="28">
        <f t="shared" si="6"/>
        <v>2.2996921363123368</v>
      </c>
    </row>
    <row r="19" spans="1:10">
      <c r="A19" s="39">
        <v>2026</v>
      </c>
      <c r="B19" s="26">
        <v>26271</v>
      </c>
      <c r="C19" s="27">
        <f t="shared" si="1"/>
        <v>173</v>
      </c>
      <c r="D19" s="30">
        <f t="shared" si="2"/>
        <v>0.66288604490765124</v>
      </c>
      <c r="E19" s="29">
        <f t="shared" si="0"/>
        <v>1121.848457741743</v>
      </c>
      <c r="F19" s="27">
        <f t="shared" si="3"/>
        <v>5.8047634612103138</v>
      </c>
      <c r="G19" s="30">
        <f t="shared" si="4"/>
        <v>0.52011973106056431</v>
      </c>
      <c r="H19" s="27">
        <v>353664.96999999991</v>
      </c>
      <c r="I19" s="27">
        <f t="shared" si="5"/>
        <v>4146.8699999998789</v>
      </c>
      <c r="J19" s="28">
        <f t="shared" si="6"/>
        <v>1.1864535770822471</v>
      </c>
    </row>
    <row r="20" spans="1:10">
      <c r="A20" s="39">
        <v>2027</v>
      </c>
      <c r="B20" s="26">
        <v>26417</v>
      </c>
      <c r="C20" s="27">
        <f t="shared" si="1"/>
        <v>146</v>
      </c>
      <c r="D20" s="30">
        <f t="shared" si="2"/>
        <v>0.5557458794868797</v>
      </c>
      <c r="E20" s="29">
        <f t="shared" si="0"/>
        <v>1123.0176590831661</v>
      </c>
      <c r="F20" s="27">
        <f t="shared" si="3"/>
        <v>1.1692013414231042</v>
      </c>
      <c r="G20" s="30">
        <f t="shared" si="4"/>
        <v>0.10422096971784978</v>
      </c>
      <c r="H20" s="27">
        <v>356001.09</v>
      </c>
      <c r="I20" s="27">
        <f t="shared" si="5"/>
        <v>2336.1200000001118</v>
      </c>
      <c r="J20" s="28">
        <f t="shared" si="6"/>
        <v>0.66054605294951774</v>
      </c>
    </row>
    <row r="21" spans="1:10">
      <c r="A21" s="39">
        <v>2028</v>
      </c>
      <c r="B21" s="26">
        <v>26544</v>
      </c>
      <c r="C21" s="27">
        <f t="shared" si="1"/>
        <v>127</v>
      </c>
      <c r="D21" s="30">
        <f t="shared" si="2"/>
        <v>0.48075103153273346</v>
      </c>
      <c r="E21" s="29">
        <f t="shared" si="0"/>
        <v>1126.7842701426559</v>
      </c>
      <c r="F21" s="27">
        <f t="shared" si="3"/>
        <v>3.7666110594898328</v>
      </c>
      <c r="G21" s="30">
        <f t="shared" si="4"/>
        <v>0.33540087540251395</v>
      </c>
      <c r="H21" s="27">
        <v>358912.33999999997</v>
      </c>
      <c r="I21" s="27">
        <f t="shared" si="5"/>
        <v>2911.2499999999418</v>
      </c>
      <c r="J21" s="28">
        <f t="shared" si="6"/>
        <v>0.81776435010352255</v>
      </c>
    </row>
    <row r="22" spans="1:10">
      <c r="A22" s="39">
        <v>2029</v>
      </c>
      <c r="B22" s="26">
        <v>26677</v>
      </c>
      <c r="C22" s="27">
        <f t="shared" si="1"/>
        <v>133</v>
      </c>
      <c r="D22" s="30">
        <f t="shared" si="2"/>
        <v>0.50105485232068148</v>
      </c>
      <c r="E22" s="29">
        <f t="shared" si="0"/>
        <v>1122.5127285346541</v>
      </c>
      <c r="F22" s="27">
        <f t="shared" si="3"/>
        <v>-4.2715416080018258</v>
      </c>
      <c r="G22" s="30">
        <f t="shared" si="4"/>
        <v>-0.37909134172249281</v>
      </c>
      <c r="H22" s="27">
        <v>359343.2647094276</v>
      </c>
      <c r="I22" s="27">
        <f t="shared" si="5"/>
        <v>430.92470942763612</v>
      </c>
      <c r="J22" s="28">
        <f t="shared" si="6"/>
        <v>0.12006405503572903</v>
      </c>
    </row>
    <row r="23" spans="1:10">
      <c r="A23" s="39">
        <v>2030</v>
      </c>
      <c r="B23" s="26">
        <v>26810</v>
      </c>
      <c r="C23" s="27">
        <f t="shared" si="1"/>
        <v>133</v>
      </c>
      <c r="D23" s="30">
        <f t="shared" si="2"/>
        <v>0.49855680923642787</v>
      </c>
      <c r="E23" s="29">
        <f t="shared" si="0"/>
        <v>1122.4020220664156</v>
      </c>
      <c r="F23" s="27">
        <f t="shared" si="3"/>
        <v>-0.11070646823850439</v>
      </c>
      <c r="G23" s="30">
        <f t="shared" si="4"/>
        <v>-9.8623797685548631E-3</v>
      </c>
      <c r="H23" s="27">
        <v>361099.17853920721</v>
      </c>
      <c r="I23" s="27">
        <f t="shared" si="5"/>
        <v>1755.9138297796017</v>
      </c>
      <c r="J23" s="28">
        <f t="shared" si="6"/>
        <v>0.48864525990197638</v>
      </c>
    </row>
    <row r="24" spans="1:10">
      <c r="A24" s="39">
        <v>2031</v>
      </c>
      <c r="B24" s="26">
        <v>26917</v>
      </c>
      <c r="C24" s="27">
        <f t="shared" si="1"/>
        <v>107</v>
      </c>
      <c r="D24" s="30">
        <f t="shared" si="2"/>
        <v>0.39910481163745182</v>
      </c>
      <c r="E24" s="29">
        <f t="shared" si="0"/>
        <v>1122.8222730899654</v>
      </c>
      <c r="F24" s="27">
        <f t="shared" si="3"/>
        <v>0.42025102354978117</v>
      </c>
      <c r="G24" s="30">
        <f t="shared" si="4"/>
        <v>3.7442112120933402E-2</v>
      </c>
      <c r="H24" s="27">
        <v>362676.08549715119</v>
      </c>
      <c r="I24" s="27">
        <f t="shared" si="5"/>
        <v>1576.906957943982</v>
      </c>
      <c r="J24" s="28">
        <f t="shared" si="6"/>
        <v>0.43669635702945353</v>
      </c>
    </row>
    <row r="25" spans="1:10">
      <c r="A25" s="39">
        <v>2032</v>
      </c>
      <c r="B25" s="26">
        <v>27025</v>
      </c>
      <c r="C25" s="27">
        <f t="shared" si="1"/>
        <v>108</v>
      </c>
      <c r="D25" s="30">
        <f t="shared" si="2"/>
        <v>0.40123342125795158</v>
      </c>
      <c r="E25" s="29">
        <f t="shared" si="0"/>
        <v>1126.9525920033757</v>
      </c>
      <c r="F25" s="27">
        <f t="shared" si="3"/>
        <v>4.1303189134102922</v>
      </c>
      <c r="G25" s="30">
        <f t="shared" si="4"/>
        <v>0.3678515302376173</v>
      </c>
      <c r="H25" s="27">
        <v>365470.72558669472</v>
      </c>
      <c r="I25" s="27">
        <f t="shared" si="5"/>
        <v>2794.6400895435363</v>
      </c>
      <c r="J25" s="28">
        <f t="shared" si="6"/>
        <v>0.77056089477547385</v>
      </c>
    </row>
    <row r="26" spans="1:10">
      <c r="A26" s="39">
        <v>2033</v>
      </c>
      <c r="B26" s="26">
        <v>27133</v>
      </c>
      <c r="C26" s="27">
        <f t="shared" si="1"/>
        <v>108</v>
      </c>
      <c r="D26" s="30">
        <f t="shared" si="2"/>
        <v>0.39962997224791685</v>
      </c>
      <c r="E26" s="29">
        <f t="shared" si="0"/>
        <v>1123.7815264691972</v>
      </c>
      <c r="F26" s="27">
        <f t="shared" si="3"/>
        <v>-3.1710655341785241</v>
      </c>
      <c r="G26" s="30">
        <f t="shared" si="4"/>
        <v>-0.28138411115780082</v>
      </c>
      <c r="H26" s="27">
        <v>365898.76989226474</v>
      </c>
      <c r="I26" s="27">
        <f t="shared" si="5"/>
        <v>428.04430557001615</v>
      </c>
      <c r="J26" s="28">
        <f t="shared" si="6"/>
        <v>0.11712136584478561</v>
      </c>
    </row>
    <row r="27" spans="1:10">
      <c r="A27" s="39">
        <v>2034</v>
      </c>
      <c r="B27" s="26">
        <v>27241</v>
      </c>
      <c r="C27" s="27">
        <f t="shared" si="1"/>
        <v>108</v>
      </c>
      <c r="D27" s="30">
        <f t="shared" si="2"/>
        <v>0.39803928795194565</v>
      </c>
      <c r="E27" s="29">
        <f t="shared" si="0"/>
        <v>1124.6597511635068</v>
      </c>
      <c r="F27" s="27">
        <f t="shared" si="3"/>
        <v>0.87822469430966521</v>
      </c>
      <c r="G27" s="30">
        <f t="shared" si="4"/>
        <v>7.8149059547993893E-2</v>
      </c>
      <c r="H27" s="27">
        <v>367642.27537734108</v>
      </c>
      <c r="I27" s="27">
        <f t="shared" si="5"/>
        <v>1743.5054850763408</v>
      </c>
      <c r="J27" s="28">
        <f t="shared" si="6"/>
        <v>0.47649941146008512</v>
      </c>
    </row>
    <row r="28" spans="1:10">
      <c r="A28" s="39">
        <v>2035</v>
      </c>
      <c r="B28" s="26">
        <v>27350</v>
      </c>
      <c r="C28" s="27">
        <f t="shared" si="1"/>
        <v>109</v>
      </c>
      <c r="D28" s="30">
        <f t="shared" si="2"/>
        <v>0.40013215373884137</v>
      </c>
      <c r="E28" s="29">
        <f t="shared" si="0"/>
        <v>1127.3964132052672</v>
      </c>
      <c r="F28" s="27">
        <f t="shared" si="3"/>
        <v>2.7366620417603826</v>
      </c>
      <c r="G28" s="30">
        <f t="shared" si="4"/>
        <v>0.24333244245018371</v>
      </c>
      <c r="H28" s="27">
        <v>370011.50281396869</v>
      </c>
      <c r="I28" s="27">
        <f t="shared" si="5"/>
        <v>2369.2274366276106</v>
      </c>
      <c r="J28" s="28">
        <f t="shared" si="6"/>
        <v>0.64443824753175338</v>
      </c>
    </row>
    <row r="29" spans="1:10">
      <c r="A29" s="39">
        <v>2036</v>
      </c>
      <c r="B29" s="26">
        <v>27460</v>
      </c>
      <c r="C29" s="27">
        <f t="shared" si="1"/>
        <v>110</v>
      </c>
      <c r="D29" s="30">
        <f t="shared" si="2"/>
        <v>0.40219378427788222</v>
      </c>
      <c r="E29" s="29">
        <f t="shared" si="0"/>
        <v>1134.3691868241272</v>
      </c>
      <c r="F29" s="27">
        <f t="shared" si="3"/>
        <v>6.9727736188599465</v>
      </c>
      <c r="G29" s="30">
        <f t="shared" si="4"/>
        <v>0.61848463745204363</v>
      </c>
      <c r="H29" s="27">
        <v>373797.33444228646</v>
      </c>
      <c r="I29" s="27">
        <f t="shared" si="5"/>
        <v>3785.8316283177701</v>
      </c>
      <c r="J29" s="28">
        <f t="shared" si="6"/>
        <v>1.0231659284984929</v>
      </c>
    </row>
    <row r="30" spans="1:10">
      <c r="A30" s="39">
        <v>2037</v>
      </c>
      <c r="B30" s="26">
        <v>27570</v>
      </c>
      <c r="C30" s="27">
        <f t="shared" si="1"/>
        <v>110</v>
      </c>
      <c r="D30" s="30">
        <f t="shared" si="2"/>
        <v>0.40058266569555911</v>
      </c>
      <c r="E30" s="29">
        <f t="shared" si="0"/>
        <v>1134.3183145518194</v>
      </c>
      <c r="F30" s="27">
        <f t="shared" si="3"/>
        <v>-5.0872272307742605E-2</v>
      </c>
      <c r="G30" s="30">
        <f t="shared" si="4"/>
        <v>-4.4846310089052821E-3</v>
      </c>
      <c r="H30" s="27">
        <v>375277.87118632393</v>
      </c>
      <c r="I30" s="27">
        <f t="shared" si="5"/>
        <v>1480.5367440374685</v>
      </c>
      <c r="J30" s="28">
        <f t="shared" si="6"/>
        <v>0.39608007003220091</v>
      </c>
    </row>
    <row r="31" spans="1:10">
      <c r="A31" s="39">
        <v>2038</v>
      </c>
      <c r="B31" s="26">
        <v>27680</v>
      </c>
      <c r="C31" s="27">
        <f t="shared" si="1"/>
        <v>110</v>
      </c>
      <c r="D31" s="30">
        <f t="shared" si="2"/>
        <v>0.39898440333696605</v>
      </c>
      <c r="E31" s="29">
        <f t="shared" si="0"/>
        <v>1137.9949465079164</v>
      </c>
      <c r="F31" s="27">
        <f t="shared" si="3"/>
        <v>3.676631956097026</v>
      </c>
      <c r="G31" s="30">
        <f t="shared" si="4"/>
        <v>0.3241270028818688</v>
      </c>
      <c r="H31" s="27">
        <v>377996.40143206954</v>
      </c>
      <c r="I31" s="27">
        <f t="shared" si="5"/>
        <v>2718.5302457456128</v>
      </c>
      <c r="J31" s="28">
        <f t="shared" si="6"/>
        <v>0.7244046224073486</v>
      </c>
    </row>
    <row r="32" spans="1:10">
      <c r="A32" s="39">
        <v>2039</v>
      </c>
      <c r="B32" s="26">
        <v>27791</v>
      </c>
      <c r="C32" s="27">
        <f t="shared" si="1"/>
        <v>111</v>
      </c>
      <c r="D32" s="30">
        <f t="shared" si="2"/>
        <v>0.40101156069363153</v>
      </c>
      <c r="E32" s="29">
        <f t="shared" si="0"/>
        <v>1142.6631756856609</v>
      </c>
      <c r="F32" s="27">
        <f t="shared" si="3"/>
        <v>4.6682291777444789</v>
      </c>
      <c r="G32" s="30">
        <f t="shared" si="4"/>
        <v>0.41021528189291168</v>
      </c>
      <c r="H32" s="27">
        <v>381069.02778576245</v>
      </c>
      <c r="I32" s="27">
        <f t="shared" si="5"/>
        <v>3072.6263536929036</v>
      </c>
      <c r="J32" s="28">
        <f t="shared" si="6"/>
        <v>0.81287185329066425</v>
      </c>
    </row>
  </sheetData>
  <mergeCells count="6">
    <mergeCell ref="A1:J1"/>
    <mergeCell ref="A2:J2"/>
    <mergeCell ref="A3:J3"/>
    <mergeCell ref="B5:D5"/>
    <mergeCell ref="E5:G5"/>
    <mergeCell ref="H5:J5"/>
  </mergeCells>
  <pageMargins left="0.75" right="0.75" top="0.91" bottom="1" header="0.5" footer="0.5"/>
  <pageSetup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96674-D24A-42CD-B015-1FF3C4354FC6}">
  <sheetPr>
    <pageSetUpPr fitToPage="1"/>
  </sheetPr>
  <dimension ref="A1:U32"/>
  <sheetViews>
    <sheetView showGridLines="0" zoomScaleNormal="100" workbookViewId="0">
      <selection activeCell="H7" sqref="H7"/>
    </sheetView>
  </sheetViews>
  <sheetFormatPr defaultColWidth="10.28515625" defaultRowHeight="15.75"/>
  <cols>
    <col min="1" max="1" width="7.28515625" style="20" bestFit="1" customWidth="1"/>
    <col min="2" max="2" width="10.85546875" style="20" bestFit="1" customWidth="1"/>
    <col min="3" max="4" width="10.42578125" style="20" bestFit="1" customWidth="1"/>
    <col min="5" max="5" width="10.85546875" style="20" bestFit="1" customWidth="1"/>
    <col min="6" max="7" width="10.42578125" style="20" bestFit="1" customWidth="1"/>
    <col min="8" max="8" width="10.85546875" style="20" bestFit="1" customWidth="1"/>
    <col min="9" max="9" width="10.5703125" style="20" bestFit="1" customWidth="1"/>
    <col min="10" max="10" width="10.42578125" style="20" bestFit="1" customWidth="1"/>
    <col min="11" max="11" width="4.140625" style="20" customWidth="1"/>
    <col min="12" max="12" width="9.85546875" style="20" bestFit="1" customWidth="1"/>
    <col min="13" max="16" width="10.28515625" style="20"/>
    <col min="17" max="17" width="2" style="20" bestFit="1" customWidth="1"/>
    <col min="18" max="16384" width="10.28515625" style="20"/>
  </cols>
  <sheetData>
    <row r="1" spans="1:21" ht="18.75">
      <c r="A1" s="79" t="s">
        <v>16</v>
      </c>
      <c r="B1" s="80"/>
      <c r="C1" s="80"/>
      <c r="D1" s="80"/>
      <c r="E1" s="80"/>
      <c r="F1" s="80"/>
      <c r="G1" s="80"/>
      <c r="H1" s="80"/>
      <c r="I1" s="80"/>
      <c r="J1" s="80"/>
    </row>
    <row r="2" spans="1:21" ht="18.75">
      <c r="A2" s="79" t="s">
        <v>1</v>
      </c>
      <c r="B2" s="97"/>
      <c r="C2" s="97"/>
      <c r="D2" s="97"/>
      <c r="E2" s="97"/>
      <c r="F2" s="97"/>
      <c r="G2" s="97"/>
      <c r="H2" s="97"/>
      <c r="I2" s="97"/>
      <c r="J2" s="97"/>
    </row>
    <row r="3" spans="1:21" ht="18.75">
      <c r="A3" s="79" t="s">
        <v>2</v>
      </c>
      <c r="B3" s="97"/>
      <c r="C3" s="97"/>
      <c r="D3" s="97"/>
      <c r="E3" s="97"/>
      <c r="F3" s="97"/>
      <c r="G3" s="97"/>
      <c r="H3" s="97"/>
      <c r="I3" s="97"/>
      <c r="J3" s="97"/>
    </row>
    <row r="4" spans="1:21">
      <c r="A4" s="21"/>
    </row>
    <row r="5" spans="1:21" ht="16.5" thickBot="1">
      <c r="B5" s="81" t="s">
        <v>3</v>
      </c>
      <c r="C5" s="81"/>
      <c r="D5" s="87"/>
      <c r="E5" s="82" t="s">
        <v>4</v>
      </c>
      <c r="F5" s="81"/>
      <c r="G5" s="87"/>
      <c r="H5" s="81" t="s">
        <v>5</v>
      </c>
      <c r="I5" s="81"/>
      <c r="J5" s="81"/>
    </row>
    <row r="6" spans="1:21" ht="48.75" thickTop="1" thickBot="1">
      <c r="B6" s="22" t="s">
        <v>6</v>
      </c>
      <c r="C6" s="22" t="s">
        <v>7</v>
      </c>
      <c r="D6" s="24" t="s">
        <v>8</v>
      </c>
      <c r="E6" s="23" t="s">
        <v>9</v>
      </c>
      <c r="F6" s="22" t="s">
        <v>10</v>
      </c>
      <c r="G6" s="24" t="s">
        <v>8</v>
      </c>
      <c r="H6" s="22" t="s">
        <v>11</v>
      </c>
      <c r="I6" s="22" t="s">
        <v>12</v>
      </c>
      <c r="J6" s="22" t="s">
        <v>8</v>
      </c>
      <c r="L6" s="73"/>
    </row>
    <row r="7" spans="1:21" ht="16.5" thickTop="1">
      <c r="A7" s="25">
        <v>2014</v>
      </c>
      <c r="B7" s="26">
        <v>22024</v>
      </c>
      <c r="C7" s="26"/>
      <c r="D7" s="43"/>
      <c r="E7" s="44">
        <v>1228.0489882917691</v>
      </c>
      <c r="F7" s="26"/>
      <c r="G7" s="43"/>
      <c r="H7" s="26">
        <v>324558.62400000001</v>
      </c>
      <c r="I7" s="26"/>
      <c r="J7" s="45"/>
      <c r="L7" s="27"/>
      <c r="M7" s="31"/>
      <c r="N7" s="27"/>
      <c r="O7" s="28"/>
      <c r="P7" s="31"/>
      <c r="Q7" s="27"/>
      <c r="R7" s="28"/>
      <c r="S7" s="31"/>
      <c r="T7" s="27"/>
      <c r="U7" s="28"/>
    </row>
    <row r="8" spans="1:21">
      <c r="A8" s="25">
        <v>2015</v>
      </c>
      <c r="B8" s="26">
        <v>21982</v>
      </c>
      <c r="C8" s="26">
        <f t="shared" ref="C8:C23" si="0">+B8-B7</f>
        <v>-42</v>
      </c>
      <c r="D8" s="43">
        <f t="shared" ref="D8:D23" si="1">(+B8/B7-1)*100</f>
        <v>-0.19070105339629162</v>
      </c>
      <c r="E8" s="44">
        <v>1163.6522333495809</v>
      </c>
      <c r="F8" s="26">
        <f t="shared" ref="F8:F23" si="2">+E8-E7</f>
        <v>-64.396754942188181</v>
      </c>
      <c r="G8" s="43">
        <f t="shared" ref="G8:G23" si="3">(+E8/E7-1)*100</f>
        <v>-5.2438262281185422</v>
      </c>
      <c r="H8" s="26">
        <v>306952.853</v>
      </c>
      <c r="I8" s="26">
        <f t="shared" ref="I8:I23" si="4">+H8-H7</f>
        <v>-17605.771000000008</v>
      </c>
      <c r="J8" s="45">
        <f t="shared" ref="J8:J23" si="5">(+H8/H7-1)*100</f>
        <v>-5.424527249659528</v>
      </c>
      <c r="L8" s="27"/>
      <c r="M8" s="31"/>
      <c r="N8" s="27"/>
      <c r="O8" s="28"/>
      <c r="P8" s="31"/>
      <c r="Q8" s="27"/>
      <c r="R8" s="28"/>
      <c r="S8" s="31"/>
      <c r="T8" s="27"/>
      <c r="U8" s="28"/>
    </row>
    <row r="9" spans="1:21">
      <c r="A9" s="25">
        <v>2016</v>
      </c>
      <c r="B9" s="26">
        <v>22031</v>
      </c>
      <c r="C9" s="26">
        <f t="shared" si="0"/>
        <v>49</v>
      </c>
      <c r="D9" s="43">
        <f t="shared" si="1"/>
        <v>0.22290965335274304</v>
      </c>
      <c r="E9" s="44">
        <v>1158.340992051664</v>
      </c>
      <c r="F9" s="26">
        <f t="shared" si="2"/>
        <v>-5.3112412979169221</v>
      </c>
      <c r="G9" s="43">
        <f t="shared" si="3"/>
        <v>-0.45642857425095551</v>
      </c>
      <c r="H9" s="26">
        <v>306232.93699999998</v>
      </c>
      <c r="I9" s="26">
        <f t="shared" si="4"/>
        <v>-719.91600000002654</v>
      </c>
      <c r="J9" s="45">
        <f t="shared" si="5"/>
        <v>-0.23453634425089076</v>
      </c>
      <c r="L9" s="27"/>
      <c r="M9" s="31"/>
      <c r="N9" s="27"/>
      <c r="O9" s="28"/>
      <c r="P9" s="31"/>
      <c r="Q9" s="27"/>
      <c r="R9" s="28"/>
      <c r="S9" s="31"/>
      <c r="T9" s="27"/>
      <c r="U9" s="28"/>
    </row>
    <row r="10" spans="1:21">
      <c r="A10" s="25">
        <v>2017</v>
      </c>
      <c r="B10" s="26">
        <v>22047</v>
      </c>
      <c r="C10" s="26">
        <f t="shared" si="0"/>
        <v>16</v>
      </c>
      <c r="D10" s="43">
        <f t="shared" si="1"/>
        <v>7.2624937587950633E-2</v>
      </c>
      <c r="E10" s="44">
        <v>1079.6955503169618</v>
      </c>
      <c r="F10" s="26">
        <f t="shared" si="2"/>
        <v>-78.645441734702217</v>
      </c>
      <c r="G10" s="43">
        <f t="shared" si="3"/>
        <v>-6.7894896472069703</v>
      </c>
      <c r="H10" s="26">
        <v>285648.58500000002</v>
      </c>
      <c r="I10" s="26">
        <f t="shared" si="4"/>
        <v>-20584.351999999955</v>
      </c>
      <c r="J10" s="45">
        <f t="shared" si="5"/>
        <v>-6.7217955722378653</v>
      </c>
      <c r="L10" s="27"/>
      <c r="M10" s="31"/>
      <c r="N10" s="27"/>
      <c r="O10" s="28"/>
      <c r="P10" s="31"/>
      <c r="Q10" s="27"/>
      <c r="R10" s="28"/>
      <c r="S10" s="31"/>
      <c r="T10" s="27"/>
      <c r="U10" s="28"/>
    </row>
    <row r="11" spans="1:21">
      <c r="A11" s="25">
        <v>2018</v>
      </c>
      <c r="B11" s="26">
        <v>22049</v>
      </c>
      <c r="C11" s="26">
        <f t="shared" si="0"/>
        <v>2</v>
      </c>
      <c r="D11" s="43">
        <f t="shared" si="1"/>
        <v>9.0715290062215459E-3</v>
      </c>
      <c r="E11" s="44">
        <v>1194.5068006028728</v>
      </c>
      <c r="F11" s="26">
        <f t="shared" si="2"/>
        <v>114.811250285911</v>
      </c>
      <c r="G11" s="43">
        <f t="shared" si="3"/>
        <v>10.633668931228479</v>
      </c>
      <c r="H11" s="26">
        <v>316052.17800000001</v>
      </c>
      <c r="I11" s="26">
        <f t="shared" si="4"/>
        <v>30403.592999999993</v>
      </c>
      <c r="J11" s="45">
        <f t="shared" si="5"/>
        <v>10.643705096596223</v>
      </c>
      <c r="L11" s="27"/>
      <c r="M11" s="31"/>
      <c r="N11" s="27"/>
      <c r="O11" s="28"/>
      <c r="P11" s="31"/>
      <c r="Q11" s="27"/>
      <c r="R11" s="28"/>
      <c r="S11" s="31"/>
      <c r="T11" s="27"/>
      <c r="U11" s="28"/>
    </row>
    <row r="12" spans="1:21">
      <c r="A12" s="25">
        <v>2019</v>
      </c>
      <c r="B12" s="26">
        <v>22050</v>
      </c>
      <c r="C12" s="26">
        <f t="shared" si="0"/>
        <v>1</v>
      </c>
      <c r="D12" s="43">
        <f t="shared" si="1"/>
        <v>4.5353530772285211E-3</v>
      </c>
      <c r="E12" s="44">
        <v>1148.6615111208091</v>
      </c>
      <c r="F12" s="26">
        <f t="shared" si="2"/>
        <v>-45.845289482063663</v>
      </c>
      <c r="G12" s="43">
        <f t="shared" si="3"/>
        <v>-3.8380099183131788</v>
      </c>
      <c r="H12" s="26">
        <v>303935.848</v>
      </c>
      <c r="I12" s="26">
        <f t="shared" si="4"/>
        <v>-12116.330000000016</v>
      </c>
      <c r="J12" s="45">
        <f t="shared" si="5"/>
        <v>-3.833648632536879</v>
      </c>
      <c r="L12" s="27"/>
      <c r="M12" s="31"/>
      <c r="N12" s="27"/>
      <c r="O12" s="28"/>
      <c r="P12" s="31"/>
      <c r="Q12" s="27"/>
      <c r="R12" s="28"/>
      <c r="S12" s="31"/>
      <c r="T12" s="27"/>
      <c r="U12" s="28"/>
    </row>
    <row r="13" spans="1:21">
      <c r="A13" s="25">
        <v>2020</v>
      </c>
      <c r="B13" s="26">
        <v>22211</v>
      </c>
      <c r="C13" s="26">
        <f t="shared" si="0"/>
        <v>161</v>
      </c>
      <c r="D13" s="43">
        <f t="shared" si="1"/>
        <v>0.73015873015873645</v>
      </c>
      <c r="E13" s="44">
        <v>1117.057438096504</v>
      </c>
      <c r="F13" s="26">
        <f t="shared" si="2"/>
        <v>-31.60407302430508</v>
      </c>
      <c r="G13" s="43">
        <f t="shared" si="3"/>
        <v>-2.7513826064797242</v>
      </c>
      <c r="H13" s="26">
        <v>297731.565</v>
      </c>
      <c r="I13" s="26">
        <f t="shared" si="4"/>
        <v>-6204.2829999999958</v>
      </c>
      <c r="J13" s="45">
        <f t="shared" si="5"/>
        <v>-2.0413133366222747</v>
      </c>
      <c r="L13" s="27"/>
      <c r="M13" s="31"/>
      <c r="N13" s="27"/>
      <c r="O13" s="28"/>
      <c r="P13" s="31"/>
      <c r="Q13" s="27"/>
      <c r="R13" s="28"/>
      <c r="S13" s="31"/>
      <c r="T13" s="27"/>
      <c r="U13" s="28"/>
    </row>
    <row r="14" spans="1:21">
      <c r="A14" s="25">
        <v>2021</v>
      </c>
      <c r="B14" s="26">
        <v>22338</v>
      </c>
      <c r="C14" s="26">
        <f t="shared" si="0"/>
        <v>127</v>
      </c>
      <c r="D14" s="43">
        <f t="shared" si="1"/>
        <v>0.57178875332042356</v>
      </c>
      <c r="E14" s="44">
        <v>1138.7288879572743</v>
      </c>
      <c r="F14" s="26">
        <f t="shared" si="2"/>
        <v>21.671449860770281</v>
      </c>
      <c r="G14" s="43">
        <f t="shared" si="3"/>
        <v>1.9400479439713569</v>
      </c>
      <c r="H14" s="26">
        <v>305243.12300000002</v>
      </c>
      <c r="I14" s="26">
        <f t="shared" si="4"/>
        <v>7511.5580000000191</v>
      </c>
      <c r="J14" s="45">
        <f t="shared" si="5"/>
        <v>2.522929673244434</v>
      </c>
      <c r="L14" s="27"/>
      <c r="M14" s="31"/>
      <c r="N14" s="27"/>
      <c r="O14" s="28"/>
      <c r="P14" s="31"/>
      <c r="Q14" s="27"/>
      <c r="R14" s="28"/>
      <c r="S14" s="31"/>
      <c r="T14" s="27"/>
      <c r="U14" s="28"/>
    </row>
    <row r="15" spans="1:21">
      <c r="A15" s="25">
        <v>2022</v>
      </c>
      <c r="B15" s="26">
        <v>22376</v>
      </c>
      <c r="C15" s="26">
        <f t="shared" si="0"/>
        <v>38</v>
      </c>
      <c r="D15" s="43">
        <f t="shared" si="1"/>
        <v>0.17011370758348576</v>
      </c>
      <c r="E15" s="44">
        <v>1154.6869882839762</v>
      </c>
      <c r="F15" s="26">
        <f t="shared" si="2"/>
        <v>15.958100326701924</v>
      </c>
      <c r="G15" s="43">
        <f t="shared" si="3"/>
        <v>1.4013959332610515</v>
      </c>
      <c r="H15" s="26">
        <v>310047.32500000001</v>
      </c>
      <c r="I15" s="26">
        <f t="shared" si="4"/>
        <v>4804.2019999999902</v>
      </c>
      <c r="J15" s="45">
        <f t="shared" si="5"/>
        <v>1.5738936074245258</v>
      </c>
      <c r="L15" s="27"/>
      <c r="M15" s="31"/>
      <c r="N15" s="27"/>
      <c r="O15" s="28"/>
      <c r="P15" s="31"/>
      <c r="Q15" s="27"/>
      <c r="R15" s="28"/>
      <c r="S15" s="31"/>
      <c r="T15" s="27"/>
      <c r="U15" s="28"/>
    </row>
    <row r="16" spans="1:21" ht="16.5" thickBot="1">
      <c r="A16" s="33">
        <v>2023</v>
      </c>
      <c r="B16" s="34">
        <v>22425</v>
      </c>
      <c r="C16" s="34">
        <f t="shared" si="0"/>
        <v>49</v>
      </c>
      <c r="D16" s="46">
        <f t="shared" si="1"/>
        <v>0.21898462638541005</v>
      </c>
      <c r="E16" s="47">
        <v>1024.5021626616808</v>
      </c>
      <c r="F16" s="34">
        <f t="shared" si="2"/>
        <v>-130.18482562229542</v>
      </c>
      <c r="G16" s="46">
        <f t="shared" si="3"/>
        <v>-11.274468920427339</v>
      </c>
      <c r="H16" s="34">
        <v>275693.54300000001</v>
      </c>
      <c r="I16" s="34">
        <f t="shared" si="4"/>
        <v>-34353.782000000007</v>
      </c>
      <c r="J16" s="48">
        <f t="shared" si="5"/>
        <v>-11.080173647684266</v>
      </c>
      <c r="K16" s="32"/>
      <c r="L16" s="27"/>
      <c r="M16" s="31"/>
      <c r="N16" s="27"/>
      <c r="O16" s="28"/>
      <c r="P16" s="31"/>
      <c r="Q16" s="27"/>
      <c r="R16" s="28"/>
      <c r="S16" s="31"/>
      <c r="T16" s="27"/>
      <c r="U16" s="28"/>
    </row>
    <row r="17" spans="1:21">
      <c r="A17" s="39">
        <v>2024</v>
      </c>
      <c r="B17" s="26">
        <v>22473</v>
      </c>
      <c r="C17" s="26">
        <f t="shared" si="0"/>
        <v>48</v>
      </c>
      <c r="D17" s="43">
        <f t="shared" si="1"/>
        <v>0.21404682274246412</v>
      </c>
      <c r="E17" s="44">
        <v>1120.771621493815</v>
      </c>
      <c r="F17" s="26">
        <f t="shared" si="2"/>
        <v>96.269458832134205</v>
      </c>
      <c r="G17" s="43">
        <f t="shared" si="3"/>
        <v>9.3967062579959801</v>
      </c>
      <c r="H17" s="26">
        <v>302250.90220012312</v>
      </c>
      <c r="I17" s="26">
        <f t="shared" si="4"/>
        <v>26557.359200123115</v>
      </c>
      <c r="J17" s="45">
        <f t="shared" si="5"/>
        <v>9.6329275292904128</v>
      </c>
      <c r="K17" s="32"/>
      <c r="L17" s="27"/>
      <c r="M17" s="31"/>
      <c r="N17" s="27"/>
      <c r="O17" s="28"/>
      <c r="P17" s="31"/>
      <c r="Q17" s="27"/>
      <c r="R17" s="28"/>
      <c r="S17" s="31"/>
      <c r="T17" s="27"/>
      <c r="U17" s="28"/>
    </row>
    <row r="18" spans="1:21">
      <c r="A18" s="39">
        <v>2025</v>
      </c>
      <c r="B18" s="26">
        <v>22514</v>
      </c>
      <c r="C18" s="26">
        <f t="shared" si="0"/>
        <v>41</v>
      </c>
      <c r="D18" s="43">
        <f t="shared" si="1"/>
        <v>0.18244115160415131</v>
      </c>
      <c r="E18" s="44">
        <v>1122.4593410701927</v>
      </c>
      <c r="F18" s="26">
        <f t="shared" si="2"/>
        <v>1.6877195763777308</v>
      </c>
      <c r="G18" s="43">
        <f t="shared" si="3"/>
        <v>0.15058550234599011</v>
      </c>
      <c r="H18" s="26">
        <v>303248.14</v>
      </c>
      <c r="I18" s="26">
        <f t="shared" si="4"/>
        <v>997.2377998768934</v>
      </c>
      <c r="J18" s="45">
        <f t="shared" si="5"/>
        <v>0.32993707963082652</v>
      </c>
      <c r="K18" s="32"/>
      <c r="L18" s="27"/>
      <c r="M18" s="31"/>
      <c r="N18" s="27"/>
      <c r="O18" s="28"/>
      <c r="P18" s="31"/>
      <c r="Q18" s="27"/>
      <c r="R18" s="28"/>
      <c r="S18" s="31"/>
      <c r="T18" s="27"/>
      <c r="U18" s="28"/>
    </row>
    <row r="19" spans="1:21">
      <c r="A19" s="39">
        <v>2026</v>
      </c>
      <c r="B19" s="26">
        <v>22545</v>
      </c>
      <c r="C19" s="26">
        <f t="shared" si="0"/>
        <v>31</v>
      </c>
      <c r="D19" s="43">
        <f t="shared" si="1"/>
        <v>0.13769210269165555</v>
      </c>
      <c r="E19" s="44">
        <v>1128.2673477657945</v>
      </c>
      <c r="F19" s="26">
        <f t="shared" si="2"/>
        <v>5.8080066956017617</v>
      </c>
      <c r="G19" s="43">
        <f t="shared" si="3"/>
        <v>0.517435819997214</v>
      </c>
      <c r="H19" s="26">
        <v>305242.16000000003</v>
      </c>
      <c r="I19" s="26">
        <f t="shared" si="4"/>
        <v>1994.0200000000186</v>
      </c>
      <c r="J19" s="45">
        <f t="shared" si="5"/>
        <v>0.65755390948152304</v>
      </c>
      <c r="K19" s="32"/>
      <c r="L19" s="27"/>
      <c r="M19" s="31"/>
      <c r="N19" s="27"/>
      <c r="O19" s="28"/>
      <c r="P19" s="31"/>
      <c r="Q19" s="27"/>
      <c r="R19" s="28"/>
      <c r="S19" s="31"/>
      <c r="T19" s="27"/>
      <c r="U19" s="28"/>
    </row>
    <row r="20" spans="1:21">
      <c r="A20" s="39">
        <v>2027</v>
      </c>
      <c r="B20" s="26">
        <v>22584</v>
      </c>
      <c r="C20" s="26">
        <f t="shared" si="0"/>
        <v>39</v>
      </c>
      <c r="D20" s="43">
        <f t="shared" si="1"/>
        <v>0.1729873586161057</v>
      </c>
      <c r="E20" s="44">
        <v>1130.0765524006738</v>
      </c>
      <c r="F20" s="26">
        <f t="shared" si="2"/>
        <v>1.8092046348792792</v>
      </c>
      <c r="G20" s="43">
        <f t="shared" si="3"/>
        <v>0.16035247660599605</v>
      </c>
      <c r="H20" s="26">
        <v>306266.24000000005</v>
      </c>
      <c r="I20" s="26">
        <f t="shared" si="4"/>
        <v>1024.0800000000163</v>
      </c>
      <c r="J20" s="45">
        <f t="shared" si="5"/>
        <v>0.33549756036321821</v>
      </c>
      <c r="K20" s="32"/>
      <c r="L20" s="27"/>
      <c r="M20" s="31"/>
      <c r="N20" s="27"/>
      <c r="O20" s="28"/>
      <c r="P20" s="31"/>
      <c r="Q20" s="27"/>
      <c r="R20" s="28"/>
      <c r="S20" s="31"/>
      <c r="T20" s="27"/>
      <c r="U20" s="28"/>
    </row>
    <row r="21" spans="1:21">
      <c r="A21" s="39">
        <v>2028</v>
      </c>
      <c r="B21" s="26">
        <v>22626</v>
      </c>
      <c r="C21" s="26">
        <f t="shared" si="0"/>
        <v>42</v>
      </c>
      <c r="D21" s="43">
        <f t="shared" si="1"/>
        <v>0.18597236981934273</v>
      </c>
      <c r="E21" s="44">
        <v>1134.0528705291142</v>
      </c>
      <c r="F21" s="26">
        <f t="shared" si="2"/>
        <v>3.9763181284404254</v>
      </c>
      <c r="G21" s="43">
        <f t="shared" si="3"/>
        <v>0.35186272292733189</v>
      </c>
      <c r="H21" s="26">
        <v>307911.13000000006</v>
      </c>
      <c r="I21" s="26">
        <f t="shared" si="4"/>
        <v>1644.890000000014</v>
      </c>
      <c r="J21" s="45">
        <f t="shared" si="5"/>
        <v>0.5370784582721333</v>
      </c>
      <c r="K21" s="32"/>
      <c r="L21" s="27"/>
      <c r="M21" s="31"/>
      <c r="N21" s="27"/>
      <c r="O21" s="28"/>
      <c r="P21" s="31"/>
      <c r="Q21" s="27"/>
      <c r="R21" s="28"/>
      <c r="S21" s="31"/>
      <c r="T21" s="27"/>
      <c r="U21" s="28"/>
    </row>
    <row r="22" spans="1:21">
      <c r="A22" s="39">
        <v>2029</v>
      </c>
      <c r="B22" s="26">
        <v>22667</v>
      </c>
      <c r="C22" s="26">
        <f t="shared" si="0"/>
        <v>41</v>
      </c>
      <c r="D22" s="43">
        <f t="shared" si="1"/>
        <v>0.18120746044374414</v>
      </c>
      <c r="E22" s="44">
        <v>1130.0876665839276</v>
      </c>
      <c r="F22" s="26">
        <f t="shared" si="2"/>
        <v>-3.9652039451866585</v>
      </c>
      <c r="G22" s="43">
        <f t="shared" si="3"/>
        <v>-0.34964894920080924</v>
      </c>
      <c r="H22" s="26">
        <v>307390.21999999997</v>
      </c>
      <c r="I22" s="26">
        <f t="shared" si="4"/>
        <v>-520.9100000000908</v>
      </c>
      <c r="J22" s="45">
        <f t="shared" si="5"/>
        <v>-0.16917543708150351</v>
      </c>
      <c r="K22" s="32"/>
      <c r="L22" s="27"/>
      <c r="M22" s="31"/>
      <c r="N22" s="27"/>
      <c r="O22" s="28"/>
      <c r="P22" s="31"/>
      <c r="Q22" s="27"/>
      <c r="R22" s="28"/>
      <c r="S22" s="31"/>
      <c r="T22" s="27"/>
      <c r="U22" s="28"/>
    </row>
    <row r="23" spans="1:21">
      <c r="A23" s="39">
        <v>2030</v>
      </c>
      <c r="B23" s="26">
        <v>22708</v>
      </c>
      <c r="C23" s="26">
        <f t="shared" si="0"/>
        <v>41</v>
      </c>
      <c r="D23" s="43">
        <f t="shared" si="1"/>
        <v>0.18087969294569017</v>
      </c>
      <c r="E23" s="44">
        <v>1130.1591451334025</v>
      </c>
      <c r="F23" s="26">
        <f t="shared" si="2"/>
        <v>7.1478549474932151E-2</v>
      </c>
      <c r="G23" s="43">
        <f t="shared" si="3"/>
        <v>6.325044648169964E-3</v>
      </c>
      <c r="H23" s="26">
        <v>307962.21999999997</v>
      </c>
      <c r="I23" s="26">
        <f t="shared" si="4"/>
        <v>572</v>
      </c>
      <c r="J23" s="45">
        <f t="shared" si="5"/>
        <v>0.18608269319693171</v>
      </c>
      <c r="K23" s="32"/>
      <c r="L23" s="27"/>
      <c r="M23" s="31"/>
      <c r="N23" s="27"/>
      <c r="O23" s="28"/>
      <c r="P23" s="31"/>
      <c r="Q23" s="27"/>
      <c r="R23" s="28"/>
      <c r="S23" s="31"/>
      <c r="T23" s="27"/>
      <c r="U23" s="28"/>
    </row>
    <row r="24" spans="1:21">
      <c r="A24" s="39">
        <v>2031</v>
      </c>
      <c r="B24" s="26">
        <v>22748</v>
      </c>
      <c r="C24" s="26">
        <f>+B24-B23</f>
        <v>40</v>
      </c>
      <c r="D24" s="43">
        <f>(+B24/B23-1)*100</f>
        <v>0.17614937466972069</v>
      </c>
      <c r="E24" s="44">
        <v>1130.8787376048581</v>
      </c>
      <c r="F24" s="26">
        <f>+E24-E23</f>
        <v>0.71959247145559857</v>
      </c>
      <c r="G24" s="43">
        <f>(+E24/E23-1)*100</f>
        <v>6.3671782381646835E-2</v>
      </c>
      <c r="H24" s="26">
        <v>308700.28999999998</v>
      </c>
      <c r="I24" s="26">
        <f>+H24-H23</f>
        <v>738.07000000000698</v>
      </c>
      <c r="J24" s="45">
        <f>(+H24/H23-1)*100</f>
        <v>0.23966251444738074</v>
      </c>
      <c r="O24" s="32"/>
    </row>
    <row r="25" spans="1:21">
      <c r="A25" s="39">
        <v>2032</v>
      </c>
      <c r="B25" s="26">
        <v>22787</v>
      </c>
      <c r="C25" s="26">
        <f>+B25-B24</f>
        <v>39</v>
      </c>
      <c r="D25" s="43">
        <f>(+B25/B24-1)*100</f>
        <v>0.17144364339722884</v>
      </c>
      <c r="E25" s="44">
        <v>1135.3057523523585</v>
      </c>
      <c r="F25" s="26">
        <f>+E25-E24</f>
        <v>4.4270147475003796</v>
      </c>
      <c r="G25" s="43">
        <f>(+E25/E24-1)*100</f>
        <v>0.39146679482864322</v>
      </c>
      <c r="H25" s="26">
        <v>310444.91999999993</v>
      </c>
      <c r="I25" s="26">
        <f>+H25-H24</f>
        <v>1744.6299999999464</v>
      </c>
      <c r="J25" s="45">
        <f>(+H25/H24-1)*100</f>
        <v>0.56515334015394547</v>
      </c>
      <c r="O25" s="32"/>
    </row>
    <row r="26" spans="1:21">
      <c r="A26" s="39">
        <v>2033</v>
      </c>
      <c r="B26" s="26">
        <v>22828</v>
      </c>
      <c r="C26" s="26">
        <f t="shared" ref="C26:C32" si="6">+B26-B25</f>
        <v>41</v>
      </c>
      <c r="D26" s="43">
        <f t="shared" ref="D26:D32" si="7">(+B26/B25-1)*100</f>
        <v>0.17992715144599103</v>
      </c>
      <c r="E26" s="44">
        <v>1132.4829162039641</v>
      </c>
      <c r="F26" s="26">
        <f t="shared" ref="F26:F32" si="8">+E26-E25</f>
        <v>-2.8228361483943445</v>
      </c>
      <c r="G26" s="43">
        <f t="shared" ref="G26:G32" si="9">(+E26/E25-1)*100</f>
        <v>-0.24864105044349882</v>
      </c>
      <c r="H26" s="26">
        <v>310222.36</v>
      </c>
      <c r="I26" s="26">
        <f t="shared" ref="I26:I32" si="10">+H26-H25</f>
        <v>-222.55999999993946</v>
      </c>
      <c r="J26" s="45">
        <f t="shared" ref="J26:J32" si="11">(+H26/H25-1)*100</f>
        <v>-7.1690656107348261E-2</v>
      </c>
      <c r="O26" s="32"/>
    </row>
    <row r="27" spans="1:21">
      <c r="A27" s="39">
        <v>2034</v>
      </c>
      <c r="B27" s="26">
        <v>22870</v>
      </c>
      <c r="C27" s="26">
        <f t="shared" si="6"/>
        <v>42</v>
      </c>
      <c r="D27" s="43">
        <f t="shared" si="7"/>
        <v>0.18398458033992426</v>
      </c>
      <c r="E27" s="44">
        <v>1133.6243267931031</v>
      </c>
      <c r="F27" s="26">
        <f t="shared" si="8"/>
        <v>1.1414105891390136</v>
      </c>
      <c r="G27" s="43">
        <f t="shared" si="9"/>
        <v>0.10078832738289467</v>
      </c>
      <c r="H27" s="26">
        <v>311106.58999999991</v>
      </c>
      <c r="I27" s="26">
        <f t="shared" si="10"/>
        <v>884.22999999992317</v>
      </c>
      <c r="J27" s="45">
        <f t="shared" si="11"/>
        <v>0.2850310338687212</v>
      </c>
      <c r="O27" s="32"/>
    </row>
    <row r="28" spans="1:21">
      <c r="A28" s="39">
        <v>2035</v>
      </c>
      <c r="B28" s="26">
        <v>22912</v>
      </c>
      <c r="C28" s="26">
        <f t="shared" si="6"/>
        <v>42</v>
      </c>
      <c r="D28" s="43">
        <f t="shared" si="7"/>
        <v>0.18364669873196515</v>
      </c>
      <c r="E28" s="44">
        <v>1136.5736145458252</v>
      </c>
      <c r="F28" s="26">
        <f t="shared" si="8"/>
        <v>2.9492877527220571</v>
      </c>
      <c r="G28" s="43">
        <f t="shared" si="9"/>
        <v>0.26016447274603838</v>
      </c>
      <c r="H28" s="26">
        <v>312488.13</v>
      </c>
      <c r="I28" s="26">
        <f t="shared" si="10"/>
        <v>1381.5400000000955</v>
      </c>
      <c r="J28" s="45">
        <f t="shared" si="11"/>
        <v>0.44407288190202454</v>
      </c>
      <c r="O28" s="32"/>
    </row>
    <row r="29" spans="1:21">
      <c r="A29" s="39">
        <v>2036</v>
      </c>
      <c r="B29" s="26">
        <v>22954</v>
      </c>
      <c r="C29" s="26">
        <f t="shared" si="6"/>
        <v>42</v>
      </c>
      <c r="D29" s="43">
        <f t="shared" si="7"/>
        <v>0.18331005586591509</v>
      </c>
      <c r="E29" s="44">
        <v>1143.7174270153823</v>
      </c>
      <c r="F29" s="26">
        <f t="shared" si="8"/>
        <v>7.1438124695571332</v>
      </c>
      <c r="G29" s="43">
        <f t="shared" si="9"/>
        <v>0.62853935531592686</v>
      </c>
      <c r="H29" s="26">
        <v>315030.30999999994</v>
      </c>
      <c r="I29" s="26">
        <f t="shared" si="10"/>
        <v>2542.1799999999348</v>
      </c>
      <c r="J29" s="45">
        <f t="shared" si="11"/>
        <v>0.81352850106657382</v>
      </c>
      <c r="O29" s="32"/>
    </row>
    <row r="30" spans="1:21">
      <c r="A30" s="39">
        <v>2037</v>
      </c>
      <c r="B30" s="26">
        <v>22997</v>
      </c>
      <c r="C30" s="26">
        <f t="shared" si="6"/>
        <v>43</v>
      </c>
      <c r="D30" s="43">
        <f t="shared" si="7"/>
        <v>0.18733118410734217</v>
      </c>
      <c r="E30" s="44">
        <v>1144.2334792206277</v>
      </c>
      <c r="F30" s="26">
        <f t="shared" si="8"/>
        <v>0.51605220524538709</v>
      </c>
      <c r="G30" s="43">
        <f t="shared" si="9"/>
        <v>4.5120603486137334E-2</v>
      </c>
      <c r="H30" s="26">
        <v>315763.29000000004</v>
      </c>
      <c r="I30" s="26">
        <f t="shared" si="10"/>
        <v>732.98000000009779</v>
      </c>
      <c r="J30" s="45">
        <f t="shared" si="11"/>
        <v>0.23266967549886441</v>
      </c>
    </row>
    <row r="31" spans="1:21">
      <c r="A31" s="39">
        <v>2038</v>
      </c>
      <c r="B31" s="26">
        <v>23043</v>
      </c>
      <c r="C31" s="26">
        <f t="shared" si="6"/>
        <v>46</v>
      </c>
      <c r="D31" s="43">
        <f t="shared" si="7"/>
        <v>0.20002609035960628</v>
      </c>
      <c r="E31" s="44">
        <v>1148.1185951193768</v>
      </c>
      <c r="F31" s="26">
        <f t="shared" si="8"/>
        <v>3.8851158987490635</v>
      </c>
      <c r="G31" s="43">
        <f t="shared" si="9"/>
        <v>0.33953873656933364</v>
      </c>
      <c r="H31" s="26">
        <v>317476.00999999995</v>
      </c>
      <c r="I31" s="26">
        <f t="shared" si="10"/>
        <v>1712.7199999999139</v>
      </c>
      <c r="J31" s="45">
        <f t="shared" si="11"/>
        <v>0.54240630695223668</v>
      </c>
    </row>
    <row r="32" spans="1:21">
      <c r="A32" s="39">
        <v>2039</v>
      </c>
      <c r="B32" s="26">
        <v>23093</v>
      </c>
      <c r="C32" s="26">
        <f t="shared" si="6"/>
        <v>50</v>
      </c>
      <c r="D32" s="43">
        <f t="shared" si="7"/>
        <v>0.21698563555092587</v>
      </c>
      <c r="E32" s="44">
        <v>1152.797552976647</v>
      </c>
      <c r="F32" s="26">
        <f t="shared" si="8"/>
        <v>4.6789578572702339</v>
      </c>
      <c r="G32" s="43">
        <f t="shared" si="9"/>
        <v>0.40753262573747229</v>
      </c>
      <c r="H32" s="26">
        <v>319457.23</v>
      </c>
      <c r="I32" s="26">
        <f t="shared" si="10"/>
        <v>1981.2200000000303</v>
      </c>
      <c r="J32" s="45">
        <f t="shared" si="11"/>
        <v>0.62405345210179153</v>
      </c>
    </row>
  </sheetData>
  <dataConsolidate/>
  <mergeCells count="6">
    <mergeCell ref="A1:J1"/>
    <mergeCell ref="A2:J2"/>
    <mergeCell ref="A3:J3"/>
    <mergeCell ref="B5:D5"/>
    <mergeCell ref="E5:G5"/>
    <mergeCell ref="H5:J5"/>
  </mergeCells>
  <pageMargins left="0.75" right="0.75" top="0.57999999999999996" bottom="1" header="0.5" footer="0.5"/>
  <pageSetup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782FC-75BA-4B3B-BB76-C59B61A00E5A}">
  <sheetPr>
    <pageSetUpPr fitToPage="1"/>
  </sheetPr>
  <dimension ref="A1:J32"/>
  <sheetViews>
    <sheetView zoomScaleNormal="100" workbookViewId="0">
      <selection activeCell="H7" sqref="H7"/>
    </sheetView>
  </sheetViews>
  <sheetFormatPr defaultColWidth="10.28515625" defaultRowHeight="15.75"/>
  <cols>
    <col min="1" max="1" width="5.5703125" style="49" bestFit="1" customWidth="1"/>
    <col min="2" max="2" width="10" style="68" customWidth="1"/>
    <col min="3" max="4" width="10" style="49" customWidth="1"/>
    <col min="5" max="5" width="10" style="68" customWidth="1"/>
    <col min="6" max="7" width="10" style="49" customWidth="1"/>
    <col min="8" max="8" width="10" style="68" customWidth="1"/>
    <col min="9" max="10" width="10" style="49" customWidth="1"/>
    <col min="11" max="16384" width="10.28515625" style="49"/>
  </cols>
  <sheetData>
    <row r="1" spans="1:10" ht="18.75">
      <c r="A1" s="88" t="s">
        <v>17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8.75">
      <c r="A2" s="88" t="s">
        <v>1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ht="18.75">
      <c r="A3" s="88" t="s">
        <v>2</v>
      </c>
      <c r="B3" s="98"/>
      <c r="C3" s="98"/>
      <c r="D3" s="98"/>
      <c r="E3" s="98"/>
      <c r="F3" s="98"/>
      <c r="G3" s="98"/>
      <c r="H3" s="98"/>
      <c r="I3" s="98"/>
      <c r="J3" s="98"/>
    </row>
    <row r="4" spans="1:10">
      <c r="A4" s="50"/>
      <c r="B4" s="51"/>
      <c r="C4" s="52"/>
      <c r="D4" s="52"/>
      <c r="E4" s="51"/>
      <c r="F4" s="52"/>
      <c r="G4" s="52"/>
      <c r="H4" s="51"/>
      <c r="I4" s="52"/>
      <c r="J4" s="52"/>
    </row>
    <row r="5" spans="1:10">
      <c r="A5" s="52"/>
      <c r="B5" s="90" t="s">
        <v>3</v>
      </c>
      <c r="C5" s="90"/>
      <c r="D5" s="90"/>
      <c r="E5" s="91" t="s">
        <v>4</v>
      </c>
      <c r="F5" s="90"/>
      <c r="G5" s="92"/>
      <c r="H5" s="90" t="s">
        <v>5</v>
      </c>
      <c r="I5" s="90"/>
      <c r="J5" s="90"/>
    </row>
    <row r="6" spans="1:10" ht="47.25">
      <c r="A6" s="52"/>
      <c r="B6" s="53" t="s">
        <v>6</v>
      </c>
      <c r="C6" s="53" t="s">
        <v>7</v>
      </c>
      <c r="D6" s="53" t="s">
        <v>8</v>
      </c>
      <c r="E6" s="54" t="s">
        <v>9</v>
      </c>
      <c r="F6" s="53" t="s">
        <v>10</v>
      </c>
      <c r="G6" s="55" t="s">
        <v>8</v>
      </c>
      <c r="H6" s="53" t="s">
        <v>11</v>
      </c>
      <c r="I6" s="53" t="s">
        <v>12</v>
      </c>
      <c r="J6" s="53" t="s">
        <v>8</v>
      </c>
    </row>
    <row r="7" spans="1:10" ht="16.5" thickTop="1">
      <c r="A7" s="56">
        <v>2014</v>
      </c>
      <c r="B7" s="57">
        <v>23009</v>
      </c>
      <c r="C7" s="58"/>
      <c r="D7" s="59"/>
      <c r="E7" s="60">
        <f t="shared" ref="E7:E32" si="0">+(H7*1000)/12/B7</f>
        <v>1166.5233604241819</v>
      </c>
      <c r="F7" s="58"/>
      <c r="G7" s="61"/>
      <c r="H7" s="57">
        <v>322086.43199999997</v>
      </c>
      <c r="I7" s="58"/>
      <c r="J7" s="59"/>
    </row>
    <row r="8" spans="1:10">
      <c r="A8" s="56">
        <v>2015</v>
      </c>
      <c r="B8" s="57">
        <v>23087</v>
      </c>
      <c r="C8" s="58">
        <f t="shared" ref="C8:C32" si="1">+B8-B7</f>
        <v>78</v>
      </c>
      <c r="D8" s="59">
        <f t="shared" ref="D8:D32" si="2">(+B8/B7-1)*100</f>
        <v>0.33899778347603604</v>
      </c>
      <c r="E8" s="60">
        <f t="shared" si="0"/>
        <v>1100.7206508713418</v>
      </c>
      <c r="F8" s="58">
        <f t="shared" ref="F8:F23" si="3">+E8-E7</f>
        <v>-65.802709552840042</v>
      </c>
      <c r="G8" s="61">
        <f t="shared" ref="G8:G23" si="4">(+E8/E7-1)*100</f>
        <v>-5.640925144346209</v>
      </c>
      <c r="H8" s="57">
        <v>304948.05200000003</v>
      </c>
      <c r="I8" s="58">
        <f t="shared" ref="I8:I23" si="5">+H8-H7</f>
        <v>-17138.379999999946</v>
      </c>
      <c r="J8" s="59">
        <f t="shared" ref="J8:J23" si="6">(+H8/H7-1)*100</f>
        <v>-5.3210499720770414</v>
      </c>
    </row>
    <row r="9" spans="1:10">
      <c r="A9" s="56">
        <v>2016</v>
      </c>
      <c r="B9" s="57">
        <v>23239</v>
      </c>
      <c r="C9" s="58">
        <f t="shared" si="1"/>
        <v>152</v>
      </c>
      <c r="D9" s="59">
        <f t="shared" si="2"/>
        <v>0.65837917442717053</v>
      </c>
      <c r="E9" s="60">
        <f t="shared" si="0"/>
        <v>1111.9172045555604</v>
      </c>
      <c r="F9" s="58">
        <f t="shared" si="3"/>
        <v>11.196553684218543</v>
      </c>
      <c r="G9" s="61">
        <f t="shared" si="4"/>
        <v>1.0172021098500572</v>
      </c>
      <c r="H9" s="57">
        <v>310078.12699999998</v>
      </c>
      <c r="I9" s="58">
        <f t="shared" si="5"/>
        <v>5130.0749999999534</v>
      </c>
      <c r="J9" s="59">
        <f t="shared" si="6"/>
        <v>1.6822783311303047</v>
      </c>
    </row>
    <row r="10" spans="1:10">
      <c r="A10" s="56">
        <v>2017</v>
      </c>
      <c r="B10" s="57">
        <v>23419</v>
      </c>
      <c r="C10" s="58">
        <f t="shared" si="1"/>
        <v>180</v>
      </c>
      <c r="D10" s="59">
        <f t="shared" si="2"/>
        <v>0.77456000688498339</v>
      </c>
      <c r="E10" s="60">
        <f t="shared" si="0"/>
        <v>1040.5970259191256</v>
      </c>
      <c r="F10" s="58">
        <f t="shared" si="3"/>
        <v>-71.320178636434775</v>
      </c>
      <c r="G10" s="61">
        <f t="shared" si="4"/>
        <v>-6.4141627042223703</v>
      </c>
      <c r="H10" s="57">
        <v>292436.90100000001</v>
      </c>
      <c r="I10" s="58">
        <f t="shared" si="5"/>
        <v>-17641.225999999966</v>
      </c>
      <c r="J10" s="59">
        <f t="shared" si="6"/>
        <v>-5.6892842364208329</v>
      </c>
    </row>
    <row r="11" spans="1:10">
      <c r="A11" s="56">
        <v>2018</v>
      </c>
      <c r="B11" s="57">
        <v>23490</v>
      </c>
      <c r="C11" s="58">
        <f t="shared" si="1"/>
        <v>71</v>
      </c>
      <c r="D11" s="59">
        <f t="shared" si="2"/>
        <v>0.30317263760195612</v>
      </c>
      <c r="E11" s="60">
        <f t="shared" si="0"/>
        <v>1156.4092911877394</v>
      </c>
      <c r="F11" s="58">
        <f t="shared" si="3"/>
        <v>115.81226526861383</v>
      </c>
      <c r="G11" s="61">
        <f t="shared" si="4"/>
        <v>11.129405753040732</v>
      </c>
      <c r="H11" s="57">
        <v>325968.65100000001</v>
      </c>
      <c r="I11" s="58">
        <f t="shared" si="5"/>
        <v>33531.75</v>
      </c>
      <c r="J11" s="59">
        <f t="shared" si="6"/>
        <v>11.466319703613603</v>
      </c>
    </row>
    <row r="12" spans="1:10">
      <c r="A12" s="56">
        <v>2019</v>
      </c>
      <c r="B12" s="57">
        <v>23652</v>
      </c>
      <c r="C12" s="58">
        <f t="shared" si="1"/>
        <v>162</v>
      </c>
      <c r="D12" s="59">
        <f t="shared" si="2"/>
        <v>0.68965517241379448</v>
      </c>
      <c r="E12" s="60">
        <f t="shared" si="0"/>
        <v>1101.8255256778848</v>
      </c>
      <c r="F12" s="58">
        <f t="shared" si="3"/>
        <v>-54.583765509854629</v>
      </c>
      <c r="G12" s="61">
        <f t="shared" si="4"/>
        <v>-4.7201078308348858</v>
      </c>
      <c r="H12" s="57">
        <v>312724.52799999999</v>
      </c>
      <c r="I12" s="58">
        <f t="shared" si="5"/>
        <v>-13244.123000000021</v>
      </c>
      <c r="J12" s="59">
        <f t="shared" si="6"/>
        <v>-4.063005126219954</v>
      </c>
    </row>
    <row r="13" spans="1:10">
      <c r="A13" s="56">
        <v>2020</v>
      </c>
      <c r="B13" s="57">
        <v>23949</v>
      </c>
      <c r="C13" s="58">
        <f t="shared" si="1"/>
        <v>297</v>
      </c>
      <c r="D13" s="59">
        <f t="shared" si="2"/>
        <v>1.2557077625570789</v>
      </c>
      <c r="E13" s="60">
        <f t="shared" si="0"/>
        <v>1071.3812337327934</v>
      </c>
      <c r="F13" s="58">
        <f t="shared" si="3"/>
        <v>-30.444291945091436</v>
      </c>
      <c r="G13" s="61">
        <f t="shared" si="4"/>
        <v>-2.7630773870809477</v>
      </c>
      <c r="H13" s="57">
        <v>307902.11</v>
      </c>
      <c r="I13" s="58">
        <f t="shared" si="5"/>
        <v>-4822.4180000000051</v>
      </c>
      <c r="J13" s="59">
        <f t="shared" si="6"/>
        <v>-1.5420658017589184</v>
      </c>
    </row>
    <row r="14" spans="1:10">
      <c r="A14" s="56">
        <v>2021</v>
      </c>
      <c r="B14" s="57">
        <v>24237</v>
      </c>
      <c r="C14" s="58">
        <f t="shared" si="1"/>
        <v>288</v>
      </c>
      <c r="D14" s="59">
        <f t="shared" si="2"/>
        <v>1.2025554302893759</v>
      </c>
      <c r="E14" s="60">
        <f t="shared" si="0"/>
        <v>1080.505387768013</v>
      </c>
      <c r="F14" s="58">
        <f t="shared" si="3"/>
        <v>9.1241540352195898</v>
      </c>
      <c r="G14" s="61">
        <f t="shared" si="4"/>
        <v>0.85162533633618143</v>
      </c>
      <c r="H14" s="57">
        <v>314258.50900000002</v>
      </c>
      <c r="I14" s="58">
        <f t="shared" si="5"/>
        <v>6356.399000000034</v>
      </c>
      <c r="J14" s="59">
        <f t="shared" si="6"/>
        <v>2.0644220333533969</v>
      </c>
    </row>
    <row r="15" spans="1:10">
      <c r="A15" s="56">
        <v>2022</v>
      </c>
      <c r="B15" s="57">
        <v>24452</v>
      </c>
      <c r="C15" s="58">
        <f t="shared" si="1"/>
        <v>215</v>
      </c>
      <c r="D15" s="59">
        <f t="shared" si="2"/>
        <v>0.88707348269174702</v>
      </c>
      <c r="E15" s="60">
        <f t="shared" si="0"/>
        <v>1116.3805278368504</v>
      </c>
      <c r="F15" s="58">
        <f t="shared" si="3"/>
        <v>35.875140068837482</v>
      </c>
      <c r="G15" s="61">
        <f t="shared" si="4"/>
        <v>3.3202185269010309</v>
      </c>
      <c r="H15" s="57">
        <v>327572.84000000003</v>
      </c>
      <c r="I15" s="58">
        <f t="shared" si="5"/>
        <v>13314.331000000006</v>
      </c>
      <c r="J15" s="59">
        <f t="shared" si="6"/>
        <v>4.2367447877123432</v>
      </c>
    </row>
    <row r="16" spans="1:10" ht="16.5" thickBot="1">
      <c r="A16" s="62">
        <v>2023</v>
      </c>
      <c r="B16" s="63">
        <v>24654</v>
      </c>
      <c r="C16" s="64">
        <f t="shared" si="1"/>
        <v>202</v>
      </c>
      <c r="D16" s="65">
        <f t="shared" si="2"/>
        <v>0.82610829380009854</v>
      </c>
      <c r="E16" s="66">
        <f t="shared" si="0"/>
        <v>987.70586585003116</v>
      </c>
      <c r="F16" s="64">
        <f t="shared" si="3"/>
        <v>-128.67466198681927</v>
      </c>
      <c r="G16" s="67">
        <f t="shared" si="4"/>
        <v>-11.526057538476165</v>
      </c>
      <c r="H16" s="63">
        <v>292210.80499999999</v>
      </c>
      <c r="I16" s="64">
        <f t="shared" si="5"/>
        <v>-35362.035000000033</v>
      </c>
      <c r="J16" s="65">
        <f t="shared" si="6"/>
        <v>-10.795166961949597</v>
      </c>
    </row>
    <row r="17" spans="1:10">
      <c r="A17" s="51">
        <v>2024</v>
      </c>
      <c r="B17" s="57">
        <v>24912.475000000002</v>
      </c>
      <c r="C17" s="58">
        <f t="shared" si="1"/>
        <v>258.47500000000218</v>
      </c>
      <c r="D17" s="59">
        <f t="shared" si="2"/>
        <v>1.0484099943214087</v>
      </c>
      <c r="E17" s="60">
        <f t="shared" si="0"/>
        <v>1064.1994288671306</v>
      </c>
      <c r="F17" s="58">
        <f t="shared" si="3"/>
        <v>76.493563017099405</v>
      </c>
      <c r="G17" s="61">
        <f t="shared" si="4"/>
        <v>7.7445690728249472</v>
      </c>
      <c r="H17" s="57">
        <v>318142.10000000003</v>
      </c>
      <c r="I17" s="58">
        <f t="shared" si="5"/>
        <v>25931.295000000042</v>
      </c>
      <c r="J17" s="59">
        <f t="shared" si="6"/>
        <v>8.8741739033229905</v>
      </c>
    </row>
    <row r="18" spans="1:10">
      <c r="A18" s="51">
        <v>2025</v>
      </c>
      <c r="B18" s="57">
        <v>25156.30666666666</v>
      </c>
      <c r="C18" s="58">
        <f t="shared" si="1"/>
        <v>243.83166666665784</v>
      </c>
      <c r="D18" s="59">
        <f t="shared" si="2"/>
        <v>0.97875328190659694</v>
      </c>
      <c r="E18" s="60">
        <f t="shared" si="0"/>
        <v>1078.2965358454851</v>
      </c>
      <c r="F18" s="58">
        <f t="shared" si="3"/>
        <v>14.097106978354532</v>
      </c>
      <c r="G18" s="61">
        <f t="shared" si="4"/>
        <v>1.3246677827445597</v>
      </c>
      <c r="H18" s="57">
        <v>325511.50000000006</v>
      </c>
      <c r="I18" s="58">
        <f t="shared" si="5"/>
        <v>7369.4000000000233</v>
      </c>
      <c r="J18" s="59">
        <f t="shared" si="6"/>
        <v>2.3163862940491109</v>
      </c>
    </row>
    <row r="19" spans="1:10">
      <c r="A19" s="51">
        <v>2026</v>
      </c>
      <c r="B19" s="57">
        <v>25378.12</v>
      </c>
      <c r="C19" s="58">
        <f t="shared" si="1"/>
        <v>221.81333333333896</v>
      </c>
      <c r="D19" s="59">
        <f t="shared" si="2"/>
        <v>0.88174045686624236</v>
      </c>
      <c r="E19" s="60">
        <f t="shared" si="0"/>
        <v>1089.5981459619547</v>
      </c>
      <c r="F19" s="58">
        <f t="shared" si="3"/>
        <v>11.301610116469647</v>
      </c>
      <c r="G19" s="61">
        <f t="shared" si="4"/>
        <v>1.0480985277030674</v>
      </c>
      <c r="H19" s="57">
        <v>331823.43</v>
      </c>
      <c r="I19" s="58">
        <f t="shared" si="5"/>
        <v>6311.9299999999348</v>
      </c>
      <c r="J19" s="59">
        <f t="shared" si="6"/>
        <v>1.9390804933158812</v>
      </c>
    </row>
    <row r="20" spans="1:10">
      <c r="A20" s="51">
        <v>2027</v>
      </c>
      <c r="B20" s="57">
        <v>25580.732500000002</v>
      </c>
      <c r="C20" s="58">
        <f t="shared" si="1"/>
        <v>202.61250000000291</v>
      </c>
      <c r="D20" s="59">
        <f t="shared" si="2"/>
        <v>0.79837474170665335</v>
      </c>
      <c r="E20" s="60">
        <f t="shared" si="0"/>
        <v>1095.6078955127655</v>
      </c>
      <c r="F20" s="58">
        <f t="shared" si="3"/>
        <v>6.0097495508107386</v>
      </c>
      <c r="G20" s="61">
        <f t="shared" si="4"/>
        <v>0.55155651403069328</v>
      </c>
      <c r="H20" s="57">
        <v>336317.43000000005</v>
      </c>
      <c r="I20" s="58">
        <f t="shared" si="5"/>
        <v>4494.0000000000582</v>
      </c>
      <c r="J20" s="59">
        <f t="shared" si="6"/>
        <v>1.3543347436316022</v>
      </c>
    </row>
    <row r="21" spans="1:10">
      <c r="A21" s="51">
        <v>2028</v>
      </c>
      <c r="B21" s="57">
        <v>25759.468333333334</v>
      </c>
      <c r="C21" s="58">
        <f t="shared" si="1"/>
        <v>178.73583333333227</v>
      </c>
      <c r="D21" s="59">
        <f t="shared" si="2"/>
        <v>0.69871272581163435</v>
      </c>
      <c r="E21" s="60">
        <f t="shared" si="0"/>
        <v>1103.4556807946542</v>
      </c>
      <c r="F21" s="58">
        <f t="shared" si="3"/>
        <v>7.8477852818887186</v>
      </c>
      <c r="G21" s="61">
        <f t="shared" si="4"/>
        <v>0.71629506450534564</v>
      </c>
      <c r="H21" s="57">
        <v>341093.18</v>
      </c>
      <c r="I21" s="58">
        <f t="shared" si="5"/>
        <v>4775.7499999999418</v>
      </c>
      <c r="J21" s="59">
        <f t="shared" si="6"/>
        <v>1.4200126350870201</v>
      </c>
    </row>
    <row r="22" spans="1:10">
      <c r="A22" s="51">
        <v>2029</v>
      </c>
      <c r="B22" s="57">
        <v>25919.935833333337</v>
      </c>
      <c r="C22" s="58">
        <f t="shared" si="1"/>
        <v>160.46750000000247</v>
      </c>
      <c r="D22" s="59">
        <f t="shared" si="2"/>
        <v>0.62294569873693195</v>
      </c>
      <c r="E22" s="60">
        <f t="shared" si="0"/>
        <v>1103.6524556725531</v>
      </c>
      <c r="F22" s="58">
        <f t="shared" si="3"/>
        <v>0.19677487789886072</v>
      </c>
      <c r="G22" s="61">
        <f t="shared" si="4"/>
        <v>1.7832603639966749E-2</v>
      </c>
      <c r="H22" s="57">
        <v>343279.21000000008</v>
      </c>
      <c r="I22" s="58">
        <f t="shared" si="5"/>
        <v>2186.0300000000861</v>
      </c>
      <c r="J22" s="59">
        <f t="shared" si="6"/>
        <v>0.64088938981425869</v>
      </c>
    </row>
    <row r="23" spans="1:10">
      <c r="A23" s="51">
        <v>2030</v>
      </c>
      <c r="B23" s="57">
        <v>26077.719166666673</v>
      </c>
      <c r="C23" s="58">
        <f t="shared" si="1"/>
        <v>157.78333333333649</v>
      </c>
      <c r="D23" s="59">
        <f t="shared" si="2"/>
        <v>0.60873350284464944</v>
      </c>
      <c r="E23" s="60">
        <f t="shared" si="0"/>
        <v>1107.8823898933131</v>
      </c>
      <c r="F23" s="58">
        <f t="shared" si="3"/>
        <v>4.2299342207600148</v>
      </c>
      <c r="G23" s="61">
        <f t="shared" si="4"/>
        <v>0.3832668698392272</v>
      </c>
      <c r="H23" s="57">
        <v>346692.55</v>
      </c>
      <c r="I23" s="58">
        <f t="shared" si="5"/>
        <v>3413.3399999999092</v>
      </c>
      <c r="J23" s="59">
        <f t="shared" si="6"/>
        <v>0.99433344652590794</v>
      </c>
    </row>
    <row r="24" spans="1:10">
      <c r="A24" s="51">
        <v>2031</v>
      </c>
      <c r="B24" s="57">
        <v>26235.359166666662</v>
      </c>
      <c r="C24" s="58">
        <f t="shared" si="1"/>
        <v>157.6399999999885</v>
      </c>
      <c r="D24" s="59">
        <f t="shared" si="2"/>
        <v>0.60450071953181972</v>
      </c>
      <c r="E24" s="60">
        <f t="shared" si="0"/>
        <v>1112.6748121833414</v>
      </c>
      <c r="F24" s="58">
        <f>+E24-E23</f>
        <v>4.7924222900282984</v>
      </c>
      <c r="G24" s="61">
        <f>(+E24/E23-1)*100</f>
        <v>0.4325750037862619</v>
      </c>
      <c r="H24" s="57">
        <v>350297.08</v>
      </c>
      <c r="I24" s="58">
        <f>+H24-H23</f>
        <v>3604.5300000000279</v>
      </c>
      <c r="J24" s="59">
        <f>(+H24/H23-1)*100</f>
        <v>1.0396906423284946</v>
      </c>
    </row>
    <row r="25" spans="1:10">
      <c r="A25" s="51">
        <v>2032</v>
      </c>
      <c r="B25" s="57">
        <v>26380.415833333336</v>
      </c>
      <c r="C25" s="58">
        <f t="shared" si="1"/>
        <v>145.05666666667457</v>
      </c>
      <c r="D25" s="59">
        <f t="shared" si="2"/>
        <v>0.55290520608148874</v>
      </c>
      <c r="E25" s="60">
        <f t="shared" si="0"/>
        <v>1121.1554379402471</v>
      </c>
      <c r="F25" s="58">
        <f>+E25-E24</f>
        <v>8.4806257569057379</v>
      </c>
      <c r="G25" s="61">
        <f>(+E25/E24-1)*100</f>
        <v>0.76218367343685589</v>
      </c>
      <c r="H25" s="57">
        <v>354918.56</v>
      </c>
      <c r="I25" s="58">
        <f>+H25-H24</f>
        <v>4621.4799999999814</v>
      </c>
      <c r="J25" s="59">
        <f>(+H25/H24-1)*100</f>
        <v>1.3193030327286692</v>
      </c>
    </row>
    <row r="26" spans="1:10">
      <c r="A26" s="51">
        <v>2033</v>
      </c>
      <c r="B26" s="57">
        <v>26514.610833333329</v>
      </c>
      <c r="C26" s="58">
        <f t="shared" si="1"/>
        <v>134.19499999999243</v>
      </c>
      <c r="D26" s="59">
        <f t="shared" si="2"/>
        <v>0.50869175394281374</v>
      </c>
      <c r="E26" s="60">
        <f t="shared" si="0"/>
        <v>1122.2745019232009</v>
      </c>
      <c r="F26" s="58">
        <f t="shared" ref="F26:F32" si="7">+E26-E25</f>
        <v>1.1190639829537758</v>
      </c>
      <c r="G26" s="61">
        <f t="shared" ref="G26:G32" si="8">(+E26/E25-1)*100</f>
        <v>9.9813455394692774E-2</v>
      </c>
      <c r="H26" s="57">
        <v>357080.06</v>
      </c>
      <c r="I26" s="58">
        <f t="shared" ref="I26:I32" si="9">+H26-H25</f>
        <v>2161.5</v>
      </c>
      <c r="J26" s="59">
        <f t="shared" ref="J26:J32" si="10">(+H26/H25-1)*100</f>
        <v>0.60901295215443074</v>
      </c>
    </row>
    <row r="27" spans="1:10">
      <c r="A27" s="51">
        <v>2034</v>
      </c>
      <c r="B27" s="57">
        <v>26640.498333333333</v>
      </c>
      <c r="C27" s="58">
        <f t="shared" si="1"/>
        <v>125.88750000000437</v>
      </c>
      <c r="D27" s="59">
        <f t="shared" si="2"/>
        <v>0.47478539583820645</v>
      </c>
      <c r="E27" s="60">
        <f t="shared" si="0"/>
        <v>1127.220687000412</v>
      </c>
      <c r="F27" s="58">
        <f t="shared" si="7"/>
        <v>4.946185077211112</v>
      </c>
      <c r="G27" s="61">
        <f t="shared" si="8"/>
        <v>0.44072863356825476</v>
      </c>
      <c r="H27" s="57">
        <v>360356.65</v>
      </c>
      <c r="I27" s="58">
        <f t="shared" si="9"/>
        <v>3276.5900000000256</v>
      </c>
      <c r="J27" s="59">
        <f t="shared" si="10"/>
        <v>0.91760654459396296</v>
      </c>
    </row>
    <row r="28" spans="1:10">
      <c r="A28" s="51">
        <v>2035</v>
      </c>
      <c r="B28" s="57">
        <v>26756.732499999995</v>
      </c>
      <c r="C28" s="58">
        <f t="shared" si="1"/>
        <v>116.23416666666162</v>
      </c>
      <c r="D28" s="59">
        <f t="shared" si="2"/>
        <v>0.43630627780422149</v>
      </c>
      <c r="E28" s="60">
        <f t="shared" si="0"/>
        <v>1134.0795878819163</v>
      </c>
      <c r="F28" s="58">
        <f t="shared" si="7"/>
        <v>6.8589008815042689</v>
      </c>
      <c r="G28" s="61">
        <f t="shared" si="8"/>
        <v>0.60847897493401248</v>
      </c>
      <c r="H28" s="57">
        <v>364131.17000000004</v>
      </c>
      <c r="I28" s="58">
        <f t="shared" si="9"/>
        <v>3774.5200000000186</v>
      </c>
      <c r="J28" s="59">
        <f t="shared" si="10"/>
        <v>1.047440084704987</v>
      </c>
    </row>
    <row r="29" spans="1:10">
      <c r="A29" s="51">
        <v>2036</v>
      </c>
      <c r="B29" s="57">
        <v>26867.280000000002</v>
      </c>
      <c r="C29" s="58">
        <f t="shared" si="1"/>
        <v>110.54750000000786</v>
      </c>
      <c r="D29" s="59">
        <f t="shared" si="2"/>
        <v>0.41315769778693667</v>
      </c>
      <c r="E29" s="60">
        <f t="shared" si="0"/>
        <v>1145.1566738426814</v>
      </c>
      <c r="F29" s="58">
        <f t="shared" si="7"/>
        <v>11.077085960765089</v>
      </c>
      <c r="G29" s="61">
        <f t="shared" si="8"/>
        <v>0.9767467891255599</v>
      </c>
      <c r="H29" s="57">
        <v>369206.93999999994</v>
      </c>
      <c r="I29" s="58">
        <f t="shared" si="9"/>
        <v>5075.7699999999022</v>
      </c>
      <c r="J29" s="59">
        <f t="shared" si="10"/>
        <v>1.3939399914596473</v>
      </c>
    </row>
    <row r="30" spans="1:10">
      <c r="A30" s="51">
        <v>2037</v>
      </c>
      <c r="B30" s="57">
        <v>26979.814999999999</v>
      </c>
      <c r="C30" s="58">
        <f t="shared" si="1"/>
        <v>112.53499999999622</v>
      </c>
      <c r="D30" s="59">
        <f t="shared" si="2"/>
        <v>0.41885520231299544</v>
      </c>
      <c r="E30" s="60">
        <f t="shared" si="0"/>
        <v>1149.2830226350081</v>
      </c>
      <c r="F30" s="58">
        <f t="shared" si="7"/>
        <v>4.1263487923267803</v>
      </c>
      <c r="G30" s="61">
        <f t="shared" si="8"/>
        <v>0.36033050206836226</v>
      </c>
      <c r="H30" s="57">
        <v>372089.32</v>
      </c>
      <c r="I30" s="58">
        <f t="shared" si="9"/>
        <v>2882.3800000000629</v>
      </c>
      <c r="J30" s="59">
        <f t="shared" si="10"/>
        <v>0.78069496743480293</v>
      </c>
    </row>
    <row r="31" spans="1:10">
      <c r="A31" s="51">
        <v>2038</v>
      </c>
      <c r="B31" s="57">
        <v>27086.712499999998</v>
      </c>
      <c r="C31" s="58">
        <f t="shared" si="1"/>
        <v>106.89749999999913</v>
      </c>
      <c r="D31" s="59">
        <f t="shared" si="2"/>
        <v>0.39621287247522119</v>
      </c>
      <c r="E31" s="60">
        <f t="shared" si="0"/>
        <v>1156.7381669763975</v>
      </c>
      <c r="F31" s="58">
        <f t="shared" si="7"/>
        <v>7.4551443413893139</v>
      </c>
      <c r="G31" s="61">
        <f t="shared" si="8"/>
        <v>0.64867784475721724</v>
      </c>
      <c r="H31" s="57">
        <v>375986.81</v>
      </c>
      <c r="I31" s="58">
        <f t="shared" si="9"/>
        <v>3897.4899999999907</v>
      </c>
      <c r="J31" s="59">
        <f t="shared" si="10"/>
        <v>1.0474608623542325</v>
      </c>
    </row>
    <row r="32" spans="1:10">
      <c r="A32" s="51">
        <v>2039</v>
      </c>
      <c r="B32" s="57">
        <v>27185.119999999999</v>
      </c>
      <c r="C32" s="58">
        <f t="shared" si="1"/>
        <v>98.407500000001164</v>
      </c>
      <c r="D32" s="59">
        <f t="shared" si="2"/>
        <v>0.36330543989049335</v>
      </c>
      <c r="E32" s="60">
        <f t="shared" si="0"/>
        <v>1164.9121529228735</v>
      </c>
      <c r="F32" s="58">
        <f t="shared" si="7"/>
        <v>8.1739859464760229</v>
      </c>
      <c r="G32" s="61">
        <f t="shared" si="8"/>
        <v>0.70664098236181694</v>
      </c>
      <c r="H32" s="57">
        <v>380019.32</v>
      </c>
      <c r="I32" s="58">
        <f t="shared" si="9"/>
        <v>4032.5100000000093</v>
      </c>
      <c r="J32" s="59">
        <f t="shared" si="10"/>
        <v>1.0725136873817487</v>
      </c>
    </row>
  </sheetData>
  <mergeCells count="6">
    <mergeCell ref="A1:J1"/>
    <mergeCell ref="A2:J2"/>
    <mergeCell ref="A3:J3"/>
    <mergeCell ref="B5:D5"/>
    <mergeCell ref="E5:G5"/>
    <mergeCell ref="H5:J5"/>
  </mergeCells>
  <printOptions verticalCentered="1"/>
  <pageMargins left="0.75" right="0.75" top="0.57999999999999996" bottom="1" header="0.5" footer="0.5"/>
  <pageSetup scale="8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5948E-0E76-4AAB-ADAB-511EABC71736}">
  <sheetPr>
    <pageSetUpPr fitToPage="1"/>
  </sheetPr>
  <dimension ref="A1:J32"/>
  <sheetViews>
    <sheetView showGridLines="0" zoomScaleNormal="100" workbookViewId="0">
      <selection activeCell="H7" sqref="H7"/>
    </sheetView>
  </sheetViews>
  <sheetFormatPr defaultColWidth="10.5703125" defaultRowHeight="15.75"/>
  <cols>
    <col min="1" max="1" width="7.28515625" style="20" bestFit="1" customWidth="1"/>
    <col min="2" max="2" width="9.28515625" style="20" customWidth="1"/>
    <col min="3" max="4" width="8.140625" style="20" bestFit="1" customWidth="1"/>
    <col min="5" max="5" width="8.7109375" style="20" bestFit="1" customWidth="1"/>
    <col min="6" max="7" width="8.140625" style="20" bestFit="1" customWidth="1"/>
    <col min="8" max="8" width="8.7109375" style="20" bestFit="1" customWidth="1"/>
    <col min="9" max="9" width="8.28515625" style="20" bestFit="1" customWidth="1"/>
    <col min="10" max="10" width="8.140625" style="20" bestFit="1" customWidth="1"/>
    <col min="11" max="16384" width="10.5703125" style="20"/>
  </cols>
  <sheetData>
    <row r="1" spans="1:10" ht="18.75">
      <c r="A1" s="79" t="s">
        <v>18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8.75">
      <c r="A2" s="79" t="s">
        <v>1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18.75">
      <c r="A3" s="79" t="s">
        <v>2</v>
      </c>
      <c r="B3" s="97"/>
      <c r="C3" s="97"/>
      <c r="D3" s="97"/>
      <c r="E3" s="97"/>
      <c r="F3" s="97"/>
      <c r="G3" s="97"/>
      <c r="H3" s="97"/>
      <c r="I3" s="97"/>
      <c r="J3" s="97"/>
    </row>
    <row r="4" spans="1:10">
      <c r="A4" s="21"/>
    </row>
    <row r="5" spans="1:10" ht="16.5" thickBot="1">
      <c r="B5" s="81" t="s">
        <v>3</v>
      </c>
      <c r="C5" s="81"/>
      <c r="D5" s="87"/>
      <c r="E5" s="82" t="s">
        <v>4</v>
      </c>
      <c r="F5" s="81"/>
      <c r="G5" s="87"/>
      <c r="H5" s="81" t="s">
        <v>5</v>
      </c>
      <c r="I5" s="81"/>
      <c r="J5" s="81"/>
    </row>
    <row r="6" spans="1:10" ht="48.75" thickTop="1" thickBot="1">
      <c r="B6" s="22" t="s">
        <v>6</v>
      </c>
      <c r="C6" s="22" t="s">
        <v>7</v>
      </c>
      <c r="D6" s="24" t="s">
        <v>8</v>
      </c>
      <c r="E6" s="23" t="s">
        <v>9</v>
      </c>
      <c r="F6" s="22" t="s">
        <v>10</v>
      </c>
      <c r="G6" s="24" t="s">
        <v>8</v>
      </c>
      <c r="H6" s="22" t="s">
        <v>11</v>
      </c>
      <c r="I6" s="22" t="s">
        <v>12</v>
      </c>
      <c r="J6" s="22" t="s">
        <v>8</v>
      </c>
    </row>
    <row r="7" spans="1:10" ht="16.5" thickTop="1">
      <c r="A7" s="25">
        <v>2014</v>
      </c>
      <c r="B7" s="26">
        <v>22196</v>
      </c>
      <c r="C7" s="26"/>
      <c r="D7" s="43"/>
      <c r="E7" s="44">
        <f>+(H7*1000)/12/B7</f>
        <v>1103.7396340181415</v>
      </c>
      <c r="F7" s="26"/>
      <c r="G7" s="43"/>
      <c r="H7" s="26">
        <v>293983.25900000002</v>
      </c>
      <c r="I7" s="26"/>
      <c r="J7" s="45"/>
    </row>
    <row r="8" spans="1:10">
      <c r="A8" s="25">
        <v>2015</v>
      </c>
      <c r="B8" s="26">
        <v>22308</v>
      </c>
      <c r="C8" s="26">
        <f t="shared" ref="C8:C32" si="0">+B8-B7</f>
        <v>112</v>
      </c>
      <c r="D8" s="43">
        <f t="shared" ref="D8:D32" si="1">(+B8/B7-1)*100</f>
        <v>0.50459542259866375</v>
      </c>
      <c r="E8" s="44">
        <f>+(H8*1000)/12/B8</f>
        <v>1054.0420701093778</v>
      </c>
      <c r="F8" s="26">
        <f>+E8-E7</f>
        <v>-49.697563908763641</v>
      </c>
      <c r="G8" s="43">
        <f>(+E8/E7-1)*100</f>
        <v>-4.502652833788412</v>
      </c>
      <c r="H8" s="26">
        <v>282162.84600000002</v>
      </c>
      <c r="I8" s="26">
        <f t="shared" ref="I8:I32" si="2">+H8-H7</f>
        <v>-11820.413</v>
      </c>
      <c r="J8" s="45">
        <f t="shared" ref="J8:J32" si="3">(+H8/H7-1)*100</f>
        <v>-4.0207775912845412</v>
      </c>
    </row>
    <row r="9" spans="1:10">
      <c r="A9" s="25">
        <v>2016</v>
      </c>
      <c r="B9" s="26">
        <v>22492</v>
      </c>
      <c r="C9" s="26">
        <f t="shared" si="0"/>
        <v>184</v>
      </c>
      <c r="D9" s="43">
        <f t="shared" si="1"/>
        <v>0.82481620943160028</v>
      </c>
      <c r="E9" s="44">
        <f t="shared" ref="E9:E32" si="4">+(H9*1000)/12/B9</f>
        <v>1058.508236261782</v>
      </c>
      <c r="F9" s="26">
        <f>+E9-E8</f>
        <v>4.4661661524041847</v>
      </c>
      <c r="G9" s="43">
        <f>(+E9/E8-1)*100</f>
        <v>0.42371801648684038</v>
      </c>
      <c r="H9" s="26">
        <v>285695.60700000002</v>
      </c>
      <c r="I9" s="26">
        <f t="shared" si="2"/>
        <v>3532.7609999999986</v>
      </c>
      <c r="J9" s="45">
        <f t="shared" si="3"/>
        <v>1.2520291208006906</v>
      </c>
    </row>
    <row r="10" spans="1:10">
      <c r="A10" s="25">
        <v>2017</v>
      </c>
      <c r="B10" s="26">
        <v>22613</v>
      </c>
      <c r="C10" s="26">
        <f t="shared" si="0"/>
        <v>121</v>
      </c>
      <c r="D10" s="43">
        <f t="shared" si="1"/>
        <v>0.53796905566423359</v>
      </c>
      <c r="E10" s="44">
        <f t="shared" si="4"/>
        <v>990.66513731039663</v>
      </c>
      <c r="F10" s="26">
        <f t="shared" ref="F10:F32" si="5">+E10-E9</f>
        <v>-67.8430989513854</v>
      </c>
      <c r="G10" s="43">
        <f t="shared" ref="G10:G32" si="6">(+E10/E9-1)*100</f>
        <v>-6.4093123347796936</v>
      </c>
      <c r="H10" s="26">
        <v>268822.929</v>
      </c>
      <c r="I10" s="26">
        <f t="shared" si="2"/>
        <v>-16872.678000000014</v>
      </c>
      <c r="J10" s="45">
        <f t="shared" si="3"/>
        <v>-5.9058233961574391</v>
      </c>
    </row>
    <row r="11" spans="1:10">
      <c r="A11" s="25">
        <v>2018</v>
      </c>
      <c r="B11" s="26">
        <v>22730</v>
      </c>
      <c r="C11" s="26">
        <f t="shared" si="0"/>
        <v>117</v>
      </c>
      <c r="D11" s="43">
        <f t="shared" si="1"/>
        <v>0.5174014947154193</v>
      </c>
      <c r="E11" s="44">
        <f t="shared" si="4"/>
        <v>1119.0041355037395</v>
      </c>
      <c r="F11" s="26">
        <f t="shared" si="5"/>
        <v>128.33899819334283</v>
      </c>
      <c r="G11" s="43">
        <f t="shared" si="6"/>
        <v>12.954831391541276</v>
      </c>
      <c r="H11" s="26">
        <v>305219.56800000003</v>
      </c>
      <c r="I11" s="26">
        <f t="shared" si="2"/>
        <v>36396.639000000025</v>
      </c>
      <c r="J11" s="45">
        <f t="shared" si="3"/>
        <v>13.539261377514421</v>
      </c>
    </row>
    <row r="12" spans="1:10">
      <c r="A12" s="25">
        <v>2019</v>
      </c>
      <c r="B12" s="26">
        <v>22841</v>
      </c>
      <c r="C12" s="26">
        <f t="shared" si="0"/>
        <v>111</v>
      </c>
      <c r="D12" s="43">
        <f t="shared" si="1"/>
        <v>0.4883413990321106</v>
      </c>
      <c r="E12" s="44">
        <f t="shared" si="4"/>
        <v>1070.3486420617894</v>
      </c>
      <c r="F12" s="26">
        <f t="shared" si="5"/>
        <v>-48.655493441950057</v>
      </c>
      <c r="G12" s="43">
        <f t="shared" si="6"/>
        <v>-4.348106668975527</v>
      </c>
      <c r="H12" s="26">
        <v>293374</v>
      </c>
      <c r="I12" s="26">
        <f t="shared" si="2"/>
        <v>-11845.568000000028</v>
      </c>
      <c r="J12" s="45">
        <f t="shared" si="3"/>
        <v>-3.8809988748821023</v>
      </c>
    </row>
    <row r="13" spans="1:10">
      <c r="A13" s="25">
        <v>2020</v>
      </c>
      <c r="B13" s="26">
        <v>23131</v>
      </c>
      <c r="C13" s="26">
        <f t="shared" si="0"/>
        <v>290</v>
      </c>
      <c r="D13" s="43">
        <f t="shared" si="1"/>
        <v>1.2696466879733803</v>
      </c>
      <c r="E13" s="44">
        <f t="shared" si="4"/>
        <v>1039.2479212600695</v>
      </c>
      <c r="F13" s="26">
        <f t="shared" si="5"/>
        <v>-31.100720801719945</v>
      </c>
      <c r="G13" s="43">
        <f t="shared" si="6"/>
        <v>-2.905662657899144</v>
      </c>
      <c r="H13" s="26">
        <v>288466.12400000001</v>
      </c>
      <c r="I13" s="26">
        <f t="shared" si="2"/>
        <v>-4907.8759999999893</v>
      </c>
      <c r="J13" s="45">
        <f t="shared" si="3"/>
        <v>-1.6729076196254522</v>
      </c>
    </row>
    <row r="14" spans="1:10">
      <c r="A14" s="25">
        <v>2021</v>
      </c>
      <c r="B14" s="26">
        <v>23441</v>
      </c>
      <c r="C14" s="26">
        <f t="shared" si="0"/>
        <v>310</v>
      </c>
      <c r="D14" s="43">
        <f t="shared" si="1"/>
        <v>1.3401928148372377</v>
      </c>
      <c r="E14" s="44">
        <f t="shared" si="4"/>
        <v>1055.8378695448146</v>
      </c>
      <c r="F14" s="26">
        <f t="shared" si="5"/>
        <v>16.589948284745105</v>
      </c>
      <c r="G14" s="43">
        <f t="shared" si="6"/>
        <v>1.5963417338020758</v>
      </c>
      <c r="H14" s="26">
        <v>296998.74599999998</v>
      </c>
      <c r="I14" s="26">
        <f t="shared" si="2"/>
        <v>8532.6219999999739</v>
      </c>
      <c r="J14" s="45">
        <f t="shared" si="3"/>
        <v>2.9579286058559751</v>
      </c>
    </row>
    <row r="15" spans="1:10">
      <c r="A15" s="25">
        <v>2022</v>
      </c>
      <c r="B15" s="26">
        <v>23417</v>
      </c>
      <c r="C15" s="26">
        <f t="shared" si="0"/>
        <v>-24</v>
      </c>
      <c r="D15" s="43">
        <f t="shared" si="1"/>
        <v>-0.10238471054989651</v>
      </c>
      <c r="E15" s="44">
        <f t="shared" si="4"/>
        <v>1069.5913332194559</v>
      </c>
      <c r="F15" s="26">
        <f t="shared" si="5"/>
        <v>13.753463674641353</v>
      </c>
      <c r="G15" s="43">
        <f t="shared" si="6"/>
        <v>1.3026113261660699</v>
      </c>
      <c r="H15" s="26">
        <v>300559.44300000003</v>
      </c>
      <c r="I15" s="26">
        <f t="shared" si="2"/>
        <v>3560.6970000000438</v>
      </c>
      <c r="J15" s="45">
        <f t="shared" si="3"/>
        <v>1.1988929407803051</v>
      </c>
    </row>
    <row r="16" spans="1:10" ht="16.5" thickBot="1">
      <c r="A16" s="33">
        <v>2023</v>
      </c>
      <c r="B16" s="34">
        <v>23478</v>
      </c>
      <c r="C16" s="34">
        <f t="shared" si="0"/>
        <v>61</v>
      </c>
      <c r="D16" s="46">
        <f t="shared" si="1"/>
        <v>0.26049451253362665</v>
      </c>
      <c r="E16" s="47">
        <f t="shared" si="4"/>
        <v>964.00428060311776</v>
      </c>
      <c r="F16" s="34">
        <f t="shared" si="5"/>
        <v>-105.58705261633816</v>
      </c>
      <c r="G16" s="46">
        <f t="shared" si="6"/>
        <v>-9.8717191638532213</v>
      </c>
      <c r="H16" s="34">
        <v>271594.71000000002</v>
      </c>
      <c r="I16" s="34">
        <f t="shared" si="2"/>
        <v>-28964.733000000007</v>
      </c>
      <c r="J16" s="48">
        <f t="shared" si="3"/>
        <v>-9.6369399380341605</v>
      </c>
    </row>
    <row r="17" spans="1:10">
      <c r="A17" s="39">
        <v>2024</v>
      </c>
      <c r="B17" s="26">
        <v>23779</v>
      </c>
      <c r="C17" s="26">
        <f t="shared" si="0"/>
        <v>301</v>
      </c>
      <c r="D17" s="43">
        <f t="shared" si="1"/>
        <v>1.2820512820512775</v>
      </c>
      <c r="E17" s="44">
        <f t="shared" si="4"/>
        <v>1023.0679030517124</v>
      </c>
      <c r="F17" s="26">
        <f t="shared" si="5"/>
        <v>59.063622448594629</v>
      </c>
      <c r="G17" s="43">
        <f t="shared" si="6"/>
        <v>6.1269045830006252</v>
      </c>
      <c r="H17" s="26">
        <v>291930.38</v>
      </c>
      <c r="I17" s="26">
        <f t="shared" si="2"/>
        <v>20335.669999999984</v>
      </c>
      <c r="J17" s="45">
        <f t="shared" si="3"/>
        <v>7.487505923808313</v>
      </c>
    </row>
    <row r="18" spans="1:10">
      <c r="A18" s="39">
        <v>2025</v>
      </c>
      <c r="B18" s="26">
        <v>24076</v>
      </c>
      <c r="C18" s="26">
        <f t="shared" si="0"/>
        <v>297</v>
      </c>
      <c r="D18" s="43">
        <f t="shared" si="1"/>
        <v>1.2490012195634836</v>
      </c>
      <c r="E18" s="44">
        <f t="shared" si="4"/>
        <v>1030.5442833804066</v>
      </c>
      <c r="F18" s="26">
        <f t="shared" si="5"/>
        <v>7.4763803286941766</v>
      </c>
      <c r="G18" s="43">
        <f t="shared" si="6"/>
        <v>0.73078046006456177</v>
      </c>
      <c r="H18" s="26">
        <v>297736.61</v>
      </c>
      <c r="I18" s="26">
        <f t="shared" si="2"/>
        <v>5806.2299999999814</v>
      </c>
      <c r="J18" s="45">
        <f t="shared" si="3"/>
        <v>1.9889091364865719</v>
      </c>
    </row>
    <row r="19" spans="1:10">
      <c r="A19" s="39">
        <v>2026</v>
      </c>
      <c r="B19" s="26">
        <v>24280</v>
      </c>
      <c r="C19" s="26">
        <f t="shared" si="0"/>
        <v>204</v>
      </c>
      <c r="D19" s="43">
        <f t="shared" si="1"/>
        <v>0.8473168300382028</v>
      </c>
      <c r="E19" s="44">
        <f t="shared" si="4"/>
        <v>1040.7381589785834</v>
      </c>
      <c r="F19" s="26">
        <f t="shared" si="5"/>
        <v>10.193875598176874</v>
      </c>
      <c r="G19" s="43">
        <f t="shared" si="6"/>
        <v>0.9891739503652186</v>
      </c>
      <c r="H19" s="26">
        <v>303229.47000000003</v>
      </c>
      <c r="I19" s="26">
        <f t="shared" si="2"/>
        <v>5492.8600000000442</v>
      </c>
      <c r="J19" s="45">
        <f t="shared" si="3"/>
        <v>1.844872217763216</v>
      </c>
    </row>
    <row r="20" spans="1:10">
      <c r="A20" s="39">
        <v>2027</v>
      </c>
      <c r="B20" s="26">
        <v>24455</v>
      </c>
      <c r="C20" s="26">
        <f t="shared" si="0"/>
        <v>175</v>
      </c>
      <c r="D20" s="43">
        <f t="shared" si="1"/>
        <v>0.72075782537066591</v>
      </c>
      <c r="E20" s="44">
        <f t="shared" si="4"/>
        <v>1045.6504804743404</v>
      </c>
      <c r="F20" s="26">
        <f t="shared" si="5"/>
        <v>4.9123214957569417</v>
      </c>
      <c r="G20" s="43">
        <f t="shared" si="6"/>
        <v>0.47200359219825572</v>
      </c>
      <c r="H20" s="26">
        <v>306856.58999999997</v>
      </c>
      <c r="I20" s="26">
        <f t="shared" si="2"/>
        <v>3627.1199999999371</v>
      </c>
      <c r="J20" s="45">
        <f t="shared" si="3"/>
        <v>1.1961634203957683</v>
      </c>
    </row>
    <row r="21" spans="1:10">
      <c r="A21" s="39">
        <v>2028</v>
      </c>
      <c r="B21" s="26">
        <v>24612</v>
      </c>
      <c r="C21" s="26">
        <f t="shared" si="0"/>
        <v>157</v>
      </c>
      <c r="D21" s="43">
        <f t="shared" si="1"/>
        <v>0.64199550194234956</v>
      </c>
      <c r="E21" s="44">
        <f t="shared" si="4"/>
        <v>1052.5951432905358</v>
      </c>
      <c r="F21" s="26">
        <f t="shared" si="5"/>
        <v>6.9446628161954322</v>
      </c>
      <c r="G21" s="43">
        <f t="shared" si="6"/>
        <v>0.66414762350084366</v>
      </c>
      <c r="H21" s="26">
        <v>310877.65999999997</v>
      </c>
      <c r="I21" s="26">
        <f t="shared" si="2"/>
        <v>4021.070000000007</v>
      </c>
      <c r="J21" s="45">
        <f t="shared" si="3"/>
        <v>1.3104069233122795</v>
      </c>
    </row>
    <row r="22" spans="1:10">
      <c r="A22" s="39">
        <v>2029</v>
      </c>
      <c r="B22" s="26">
        <v>24759</v>
      </c>
      <c r="C22" s="26">
        <f t="shared" si="0"/>
        <v>147</v>
      </c>
      <c r="D22" s="43">
        <f t="shared" si="1"/>
        <v>0.59726962457338217</v>
      </c>
      <c r="E22" s="44">
        <f t="shared" si="4"/>
        <v>1051.0652018794513</v>
      </c>
      <c r="F22" s="26">
        <f t="shared" si="5"/>
        <v>-1.5299414110845646</v>
      </c>
      <c r="G22" s="43">
        <f t="shared" si="6"/>
        <v>-0.14534946516110425</v>
      </c>
      <c r="H22" s="26">
        <v>312279.88</v>
      </c>
      <c r="I22" s="26">
        <f t="shared" si="2"/>
        <v>1402.2200000000303</v>
      </c>
      <c r="J22" s="45">
        <f t="shared" si="3"/>
        <v>0.45105203120738846</v>
      </c>
    </row>
    <row r="23" spans="1:10">
      <c r="A23" s="39">
        <v>2030</v>
      </c>
      <c r="B23" s="26">
        <v>24911</v>
      </c>
      <c r="C23" s="26">
        <f t="shared" si="0"/>
        <v>152</v>
      </c>
      <c r="D23" s="43">
        <f t="shared" si="1"/>
        <v>0.61391817117006919</v>
      </c>
      <c r="E23" s="44">
        <f t="shared" si="4"/>
        <v>1053.6983327311896</v>
      </c>
      <c r="F23" s="26">
        <f t="shared" si="5"/>
        <v>2.633130851738315</v>
      </c>
      <c r="G23" s="43">
        <f t="shared" si="6"/>
        <v>0.25052021958580362</v>
      </c>
      <c r="H23" s="26">
        <v>314984.14999999997</v>
      </c>
      <c r="I23" s="26">
        <f t="shared" si="2"/>
        <v>2704.2699999999604</v>
      </c>
      <c r="J23" s="45">
        <f t="shared" si="3"/>
        <v>0.86597637990637466</v>
      </c>
    </row>
    <row r="24" spans="1:10">
      <c r="A24" s="39">
        <v>2031</v>
      </c>
      <c r="B24" s="26">
        <v>25070</v>
      </c>
      <c r="C24" s="26">
        <f t="shared" si="0"/>
        <v>159</v>
      </c>
      <c r="D24" s="43">
        <f t="shared" si="1"/>
        <v>0.63827224920718351</v>
      </c>
      <c r="E24" s="44">
        <f t="shared" si="4"/>
        <v>1058.2022669857733</v>
      </c>
      <c r="F24" s="26">
        <f t="shared" si="5"/>
        <v>4.5039342545837826</v>
      </c>
      <c r="G24" s="43">
        <f t="shared" si="6"/>
        <v>0.427440579023175</v>
      </c>
      <c r="H24" s="26">
        <v>318349.57000000007</v>
      </c>
      <c r="I24" s="26">
        <f t="shared" si="2"/>
        <v>3365.4200000001001</v>
      </c>
      <c r="J24" s="45">
        <f t="shared" si="3"/>
        <v>1.0684410628281071</v>
      </c>
    </row>
    <row r="25" spans="1:10">
      <c r="A25" s="39">
        <v>2032</v>
      </c>
      <c r="B25" s="26">
        <v>25225</v>
      </c>
      <c r="C25" s="26">
        <f t="shared" si="0"/>
        <v>155</v>
      </c>
      <c r="D25" s="43">
        <f t="shared" si="1"/>
        <v>0.61826884722775421</v>
      </c>
      <c r="E25" s="44">
        <f t="shared" si="4"/>
        <v>1066.8058804096465</v>
      </c>
      <c r="F25" s="26">
        <f t="shared" si="5"/>
        <v>8.6036134238731847</v>
      </c>
      <c r="G25" s="43">
        <f t="shared" si="6"/>
        <v>0.81304053981854363</v>
      </c>
      <c r="H25" s="26">
        <v>322922.14</v>
      </c>
      <c r="I25" s="26">
        <f t="shared" si="2"/>
        <v>4572.5699999999488</v>
      </c>
      <c r="J25" s="45">
        <f t="shared" si="3"/>
        <v>1.4363361634193383</v>
      </c>
    </row>
    <row r="26" spans="1:10">
      <c r="A26" s="39">
        <v>2033</v>
      </c>
      <c r="B26" s="26">
        <v>25372</v>
      </c>
      <c r="C26" s="26">
        <f t="shared" si="0"/>
        <v>147</v>
      </c>
      <c r="D26" s="43">
        <f t="shared" si="1"/>
        <v>0.5827552031714589</v>
      </c>
      <c r="E26" s="44">
        <f t="shared" si="4"/>
        <v>1067.2119528088708</v>
      </c>
      <c r="F26" s="26">
        <f t="shared" si="5"/>
        <v>0.40607239922428562</v>
      </c>
      <c r="G26" s="43">
        <f t="shared" si="6"/>
        <v>3.8064319543162917E-2</v>
      </c>
      <c r="H26" s="26">
        <v>324927.62</v>
      </c>
      <c r="I26" s="26">
        <f t="shared" si="2"/>
        <v>2005.4799999999814</v>
      </c>
      <c r="J26" s="45">
        <f t="shared" si="3"/>
        <v>0.62104134451728132</v>
      </c>
    </row>
    <row r="27" spans="1:10">
      <c r="A27" s="39">
        <v>2034</v>
      </c>
      <c r="B27" s="26">
        <v>25509</v>
      </c>
      <c r="C27" s="26">
        <f t="shared" si="0"/>
        <v>137</v>
      </c>
      <c r="D27" s="43">
        <f t="shared" si="1"/>
        <v>0.53996531609648013</v>
      </c>
      <c r="E27" s="44">
        <f t="shared" si="4"/>
        <v>1071.5996641708155</v>
      </c>
      <c r="F27" s="26">
        <f t="shared" si="5"/>
        <v>4.3877113619446391</v>
      </c>
      <c r="G27" s="43">
        <f t="shared" si="6"/>
        <v>0.41113776418979509</v>
      </c>
      <c r="H27" s="26">
        <v>328025.23</v>
      </c>
      <c r="I27" s="26">
        <f t="shared" si="2"/>
        <v>3097.609999999986</v>
      </c>
      <c r="J27" s="45">
        <f t="shared" si="3"/>
        <v>0.95332308161428791</v>
      </c>
    </row>
    <row r="28" spans="1:10">
      <c r="A28" s="39">
        <v>2035</v>
      </c>
      <c r="B28" s="26">
        <v>25637</v>
      </c>
      <c r="C28" s="26">
        <f t="shared" si="0"/>
        <v>128</v>
      </c>
      <c r="D28" s="43">
        <f t="shared" si="1"/>
        <v>0.50178368418989372</v>
      </c>
      <c r="E28" s="44">
        <f t="shared" si="4"/>
        <v>1077.6701967208851</v>
      </c>
      <c r="F28" s="26">
        <f t="shared" si="5"/>
        <v>6.070532550069629</v>
      </c>
      <c r="G28" s="43">
        <f t="shared" si="6"/>
        <v>0.56649257675598363</v>
      </c>
      <c r="H28" s="26">
        <v>331538.77</v>
      </c>
      <c r="I28" s="26">
        <f t="shared" si="2"/>
        <v>3513.5400000000373</v>
      </c>
      <c r="J28" s="45">
        <f t="shared" si="3"/>
        <v>1.0711188282681805</v>
      </c>
    </row>
    <row r="29" spans="1:10">
      <c r="A29" s="39">
        <v>2036</v>
      </c>
      <c r="B29" s="26">
        <v>25757</v>
      </c>
      <c r="C29" s="26">
        <f t="shared" si="0"/>
        <v>120</v>
      </c>
      <c r="D29" s="43">
        <f t="shared" si="1"/>
        <v>0.46807348753754585</v>
      </c>
      <c r="E29" s="44">
        <f t="shared" si="4"/>
        <v>1088.1649972175849</v>
      </c>
      <c r="F29" s="26">
        <f t="shared" si="5"/>
        <v>10.494800496699781</v>
      </c>
      <c r="G29" s="43">
        <f t="shared" si="6"/>
        <v>0.97384158239071095</v>
      </c>
      <c r="H29" s="26">
        <v>336334.39</v>
      </c>
      <c r="I29" s="26">
        <f t="shared" si="2"/>
        <v>4795.6199999999953</v>
      </c>
      <c r="J29" s="45">
        <f t="shared" si="3"/>
        <v>1.4464733641860406</v>
      </c>
    </row>
    <row r="30" spans="1:10">
      <c r="A30" s="39">
        <v>2037</v>
      </c>
      <c r="B30" s="26">
        <v>25871</v>
      </c>
      <c r="C30" s="26">
        <f t="shared" si="0"/>
        <v>114</v>
      </c>
      <c r="D30" s="43">
        <f t="shared" si="1"/>
        <v>0.44259812866405124</v>
      </c>
      <c r="E30" s="44">
        <f t="shared" si="4"/>
        <v>1091.6387074330332</v>
      </c>
      <c r="F30" s="26">
        <f t="shared" si="5"/>
        <v>3.4737102154483637</v>
      </c>
      <c r="G30" s="43">
        <f t="shared" si="6"/>
        <v>0.31922642469943696</v>
      </c>
      <c r="H30" s="26">
        <v>338901.42000000004</v>
      </c>
      <c r="I30" s="26">
        <f t="shared" si="2"/>
        <v>2567.0300000000279</v>
      </c>
      <c r="J30" s="45">
        <f t="shared" si="3"/>
        <v>0.7632374435454059</v>
      </c>
    </row>
    <row r="31" spans="1:10">
      <c r="A31" s="39">
        <v>2038</v>
      </c>
      <c r="B31" s="26">
        <v>25976</v>
      </c>
      <c r="C31" s="26">
        <f t="shared" si="0"/>
        <v>105</v>
      </c>
      <c r="D31" s="43">
        <f t="shared" si="1"/>
        <v>0.40585984306753531</v>
      </c>
      <c r="E31" s="44">
        <f t="shared" si="4"/>
        <v>1098.5516117441744</v>
      </c>
      <c r="F31" s="26">
        <f t="shared" si="5"/>
        <v>6.9129043111411193</v>
      </c>
      <c r="G31" s="43">
        <f t="shared" si="6"/>
        <v>0.63325936173486141</v>
      </c>
      <c r="H31" s="26">
        <v>342431.72000000003</v>
      </c>
      <c r="I31" s="26">
        <f t="shared" si="2"/>
        <v>3530.2999999999884</v>
      </c>
      <c r="J31" s="45">
        <f t="shared" si="3"/>
        <v>1.0416893502541269</v>
      </c>
    </row>
    <row r="32" spans="1:10">
      <c r="A32" s="39">
        <v>2039</v>
      </c>
      <c r="B32" s="26">
        <v>26071</v>
      </c>
      <c r="C32" s="26">
        <f t="shared" si="0"/>
        <v>95</v>
      </c>
      <c r="D32" s="43">
        <f t="shared" si="1"/>
        <v>0.3657222051124176</v>
      </c>
      <c r="E32" s="44">
        <f t="shared" si="4"/>
        <v>1106.1860879904875</v>
      </c>
      <c r="F32" s="26">
        <f t="shared" si="5"/>
        <v>7.6344762463131701</v>
      </c>
      <c r="G32" s="43">
        <f t="shared" si="6"/>
        <v>0.69495835832344977</v>
      </c>
      <c r="H32" s="26">
        <v>346072.53</v>
      </c>
      <c r="I32" s="26">
        <f t="shared" si="2"/>
        <v>3640.8099999999977</v>
      </c>
      <c r="J32" s="45">
        <f t="shared" si="3"/>
        <v>1.0632221804685704</v>
      </c>
    </row>
  </sheetData>
  <mergeCells count="6">
    <mergeCell ref="A1:J1"/>
    <mergeCell ref="A2:J2"/>
    <mergeCell ref="A3:J3"/>
    <mergeCell ref="B5:D5"/>
    <mergeCell ref="E5:G5"/>
    <mergeCell ref="H5:J5"/>
  </mergeCells>
  <pageMargins left="0.75" right="0.75" top="0.57999999999999996" bottom="1" header="0.5" footer="0.5"/>
  <pageSetup scale="88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1EFA5-C791-4FB8-BCFE-D52C26426499}">
  <sheetPr>
    <pageSetUpPr fitToPage="1"/>
  </sheetPr>
  <dimension ref="A1:J33"/>
  <sheetViews>
    <sheetView showGridLines="0" zoomScaleNormal="100" workbookViewId="0">
      <selection activeCell="H7" sqref="H7"/>
    </sheetView>
  </sheetViews>
  <sheetFormatPr defaultColWidth="10.28515625" defaultRowHeight="15.75"/>
  <cols>
    <col min="1" max="1" width="7.28515625" style="20" bestFit="1" customWidth="1"/>
    <col min="2" max="2" width="10.85546875" style="20" bestFit="1" customWidth="1"/>
    <col min="3" max="4" width="10.42578125" style="20" bestFit="1" customWidth="1"/>
    <col min="5" max="5" width="10.85546875" style="20" bestFit="1" customWidth="1"/>
    <col min="6" max="10" width="10.42578125" style="20" bestFit="1" customWidth="1"/>
    <col min="11" max="16384" width="10.28515625" style="20"/>
  </cols>
  <sheetData>
    <row r="1" spans="1:10" ht="18.75">
      <c r="A1" s="79" t="s">
        <v>19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8.75">
      <c r="A2" s="79" t="s">
        <v>1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18.75">
      <c r="A3" s="79" t="s">
        <v>2</v>
      </c>
      <c r="B3" s="97"/>
      <c r="C3" s="97"/>
      <c r="D3" s="97"/>
      <c r="E3" s="97"/>
      <c r="F3" s="97"/>
      <c r="G3" s="97"/>
      <c r="H3" s="97"/>
      <c r="I3" s="97"/>
      <c r="J3" s="97"/>
    </row>
    <row r="4" spans="1:10">
      <c r="A4" s="21"/>
    </row>
    <row r="5" spans="1:10" ht="16.5" thickBot="1">
      <c r="B5" s="81" t="s">
        <v>3</v>
      </c>
      <c r="C5" s="81"/>
      <c r="D5" s="87"/>
      <c r="E5" s="82" t="s">
        <v>4</v>
      </c>
      <c r="F5" s="81"/>
      <c r="G5" s="87"/>
      <c r="H5" s="81" t="s">
        <v>5</v>
      </c>
      <c r="I5" s="81"/>
      <c r="J5" s="81"/>
    </row>
    <row r="6" spans="1:10" ht="48.75" thickTop="1" thickBot="1">
      <c r="B6" s="22" t="s">
        <v>6</v>
      </c>
      <c r="C6" s="22" t="s">
        <v>7</v>
      </c>
      <c r="D6" s="24" t="s">
        <v>8</v>
      </c>
      <c r="E6" s="23" t="s">
        <v>9</v>
      </c>
      <c r="F6" s="22" t="s">
        <v>10</v>
      </c>
      <c r="G6" s="24" t="s">
        <v>8</v>
      </c>
      <c r="H6" s="22" t="s">
        <v>11</v>
      </c>
      <c r="I6" s="22" t="s">
        <v>12</v>
      </c>
      <c r="J6" s="22" t="s">
        <v>8</v>
      </c>
    </row>
    <row r="7" spans="1:10" ht="16.5" thickTop="1">
      <c r="A7" s="25">
        <v>2014</v>
      </c>
      <c r="B7" s="26">
        <v>14113</v>
      </c>
      <c r="C7" s="26"/>
      <c r="D7" s="43"/>
      <c r="E7" s="44">
        <f t="shared" ref="E7:E23" si="0">+(H7*1000)/12/B7</f>
        <v>1067.0644854625759</v>
      </c>
      <c r="F7" s="26"/>
      <c r="G7" s="43"/>
      <c r="H7" s="26">
        <v>180713.77299999999</v>
      </c>
      <c r="I7" s="26"/>
      <c r="J7" s="45"/>
    </row>
    <row r="8" spans="1:10">
      <c r="A8" s="25">
        <v>2015</v>
      </c>
      <c r="B8" s="26">
        <v>14117</v>
      </c>
      <c r="C8" s="26">
        <f t="shared" ref="C8:C23" si="1">+B8-B7</f>
        <v>4</v>
      </c>
      <c r="D8" s="43">
        <f t="shared" ref="D8:D23" si="2">(+B8/B7-1)*100</f>
        <v>2.8342662793168216E-2</v>
      </c>
      <c r="E8" s="44">
        <f t="shared" si="0"/>
        <v>1014.7971240348515</v>
      </c>
      <c r="F8" s="26">
        <f t="shared" ref="F8:F23" si="3">+E8-E7</f>
        <v>-52.267361427724381</v>
      </c>
      <c r="G8" s="43">
        <f t="shared" ref="G8:G23" si="4">(+E8/E7-1)*100</f>
        <v>-4.8982383107864624</v>
      </c>
      <c r="H8" s="26">
        <v>171910.69200000001</v>
      </c>
      <c r="I8" s="26">
        <f t="shared" ref="I8:I23" si="5">+H8-H7</f>
        <v>-8803.0809999999765</v>
      </c>
      <c r="J8" s="45">
        <f t="shared" ref="J8:J23" si="6">(+H8/H7-1)*100</f>
        <v>-4.8712839391605094</v>
      </c>
    </row>
    <row r="9" spans="1:10">
      <c r="A9" s="25">
        <v>2016</v>
      </c>
      <c r="B9" s="26">
        <v>14166</v>
      </c>
      <c r="C9" s="26">
        <f t="shared" si="1"/>
        <v>49</v>
      </c>
      <c r="D9" s="43">
        <f t="shared" si="2"/>
        <v>0.34709924204858744</v>
      </c>
      <c r="E9" s="44">
        <f t="shared" si="0"/>
        <v>998.74728810767567</v>
      </c>
      <c r="F9" s="26">
        <f t="shared" si="3"/>
        <v>-16.049835927175877</v>
      </c>
      <c r="G9" s="43">
        <f t="shared" si="4"/>
        <v>-1.5815807462442821</v>
      </c>
      <c r="H9" s="26">
        <v>169779.049</v>
      </c>
      <c r="I9" s="26">
        <f t="shared" si="5"/>
        <v>-2131.6430000000109</v>
      </c>
      <c r="J9" s="45">
        <f t="shared" si="6"/>
        <v>-1.2399711589782925</v>
      </c>
    </row>
    <row r="10" spans="1:10">
      <c r="A10" s="77">
        <v>2017</v>
      </c>
      <c r="B10" s="26">
        <v>13061</v>
      </c>
      <c r="C10" s="26">
        <f t="shared" si="1"/>
        <v>-1105</v>
      </c>
      <c r="D10" s="43">
        <f t="shared" si="2"/>
        <v>-7.8003670760977029</v>
      </c>
      <c r="E10" s="44">
        <f>+(H10*1000)/12/B10</f>
        <v>962.26032973483393</v>
      </c>
      <c r="F10" s="26">
        <f t="shared" si="3"/>
        <v>-36.486958372841741</v>
      </c>
      <c r="G10" s="43">
        <f t="shared" si="4"/>
        <v>-3.6532723349841034</v>
      </c>
      <c r="H10" s="26">
        <v>150816.986</v>
      </c>
      <c r="I10" s="26">
        <f t="shared" si="5"/>
        <v>-18962.062999999995</v>
      </c>
      <c r="J10" s="45">
        <f t="shared" si="6"/>
        <v>-11.168670758663513</v>
      </c>
    </row>
    <row r="11" spans="1:10">
      <c r="A11" s="77">
        <v>2018</v>
      </c>
      <c r="B11" s="26">
        <v>14185</v>
      </c>
      <c r="C11" s="26">
        <f t="shared" si="1"/>
        <v>1124</v>
      </c>
      <c r="D11" s="43">
        <f t="shared" si="2"/>
        <v>8.6057729117219104</v>
      </c>
      <c r="E11" s="44">
        <f t="shared" si="0"/>
        <v>1045.149036540947</v>
      </c>
      <c r="F11" s="26">
        <f t="shared" si="3"/>
        <v>82.888706806113078</v>
      </c>
      <c r="G11" s="43">
        <f t="shared" si="4"/>
        <v>8.6139586393376923</v>
      </c>
      <c r="H11" s="26">
        <v>177905.269</v>
      </c>
      <c r="I11" s="26">
        <f t="shared" si="5"/>
        <v>27088.282999999996</v>
      </c>
      <c r="J11" s="45">
        <f t="shared" si="6"/>
        <v>17.961029270270657</v>
      </c>
    </row>
    <row r="12" spans="1:10">
      <c r="A12" s="25">
        <v>2019</v>
      </c>
      <c r="B12" s="26">
        <v>14121</v>
      </c>
      <c r="C12" s="26">
        <f t="shared" si="1"/>
        <v>-64</v>
      </c>
      <c r="D12" s="43">
        <f t="shared" si="2"/>
        <v>-0.45118082481494515</v>
      </c>
      <c r="E12" s="44">
        <f t="shared" si="0"/>
        <v>1003.79240728938</v>
      </c>
      <c r="F12" s="26">
        <f t="shared" si="3"/>
        <v>-41.356629251567028</v>
      </c>
      <c r="G12" s="43">
        <f t="shared" si="4"/>
        <v>-3.9570078338723835</v>
      </c>
      <c r="H12" s="26">
        <v>170094.63099999999</v>
      </c>
      <c r="I12" s="26">
        <f t="shared" si="5"/>
        <v>-7810.6380000000063</v>
      </c>
      <c r="J12" s="45">
        <f t="shared" si="6"/>
        <v>-4.390335398104483</v>
      </c>
    </row>
    <row r="13" spans="1:10">
      <c r="A13" s="39">
        <v>2020</v>
      </c>
      <c r="B13" s="26">
        <v>14149</v>
      </c>
      <c r="C13" s="26">
        <f t="shared" si="1"/>
        <v>28</v>
      </c>
      <c r="D13" s="43">
        <f t="shared" si="2"/>
        <v>0.19828624035125308</v>
      </c>
      <c r="E13" s="44">
        <f t="shared" si="0"/>
        <v>985.85028388343108</v>
      </c>
      <c r="F13" s="26">
        <f t="shared" si="3"/>
        <v>-17.942123405948905</v>
      </c>
      <c r="G13" s="43">
        <f t="shared" si="4"/>
        <v>-1.7874336641377275</v>
      </c>
      <c r="H13" s="26">
        <v>167385.54800000001</v>
      </c>
      <c r="I13" s="26">
        <f t="shared" si="5"/>
        <v>-2709.0829999999842</v>
      </c>
      <c r="J13" s="45">
        <f t="shared" si="6"/>
        <v>-1.5926916587978512</v>
      </c>
    </row>
    <row r="14" spans="1:10">
      <c r="A14" s="39">
        <v>2021</v>
      </c>
      <c r="B14" s="26">
        <v>14266</v>
      </c>
      <c r="C14" s="26">
        <f t="shared" si="1"/>
        <v>117</v>
      </c>
      <c r="D14" s="43">
        <f t="shared" si="2"/>
        <v>0.82691356279596118</v>
      </c>
      <c r="E14" s="44">
        <f t="shared" si="0"/>
        <v>973.33612551988404</v>
      </c>
      <c r="F14" s="26">
        <f t="shared" si="3"/>
        <v>-12.51415836354704</v>
      </c>
      <c r="G14" s="43">
        <f t="shared" si="4"/>
        <v>-1.2693771628539463</v>
      </c>
      <c r="H14" s="26">
        <v>166627.35800000001</v>
      </c>
      <c r="I14" s="26">
        <f t="shared" si="5"/>
        <v>-758.19000000000233</v>
      </c>
      <c r="J14" s="45">
        <f t="shared" si="6"/>
        <v>-0.45296025198066081</v>
      </c>
    </row>
    <row r="15" spans="1:10">
      <c r="A15" s="39">
        <v>2022</v>
      </c>
      <c r="B15" s="26">
        <v>14329</v>
      </c>
      <c r="C15" s="26">
        <f t="shared" si="1"/>
        <v>63</v>
      </c>
      <c r="D15" s="43">
        <f t="shared" si="2"/>
        <v>0.44160942100097689</v>
      </c>
      <c r="E15" s="44">
        <f t="shared" si="0"/>
        <v>1001.449205573778</v>
      </c>
      <c r="F15" s="26">
        <f t="shared" si="3"/>
        <v>28.113080053894009</v>
      </c>
      <c r="G15" s="43">
        <f t="shared" si="4"/>
        <v>2.8883218568383162</v>
      </c>
      <c r="H15" s="26">
        <v>172197.18799999999</v>
      </c>
      <c r="I15" s="26">
        <f t="shared" si="5"/>
        <v>5569.8299999999872</v>
      </c>
      <c r="J15" s="45">
        <f t="shared" si="6"/>
        <v>3.3426863792679118</v>
      </c>
    </row>
    <row r="16" spans="1:10" ht="16.5" thickBot="1">
      <c r="A16" s="33">
        <v>2023</v>
      </c>
      <c r="B16" s="34">
        <v>14405</v>
      </c>
      <c r="C16" s="34">
        <f t="shared" si="1"/>
        <v>76</v>
      </c>
      <c r="D16" s="46">
        <f t="shared" si="2"/>
        <v>0.53039290948426743</v>
      </c>
      <c r="E16" s="47">
        <f t="shared" si="0"/>
        <v>910.81002545412468</v>
      </c>
      <c r="F16" s="34">
        <f t="shared" si="3"/>
        <v>-90.639180119653361</v>
      </c>
      <c r="G16" s="46">
        <f t="shared" si="4"/>
        <v>-9.0508015399265123</v>
      </c>
      <c r="H16" s="34">
        <v>157442.62100000001</v>
      </c>
      <c r="I16" s="34">
        <f t="shared" si="5"/>
        <v>-14754.566999999981</v>
      </c>
      <c r="J16" s="48">
        <f t="shared" si="6"/>
        <v>-8.5684134400615068</v>
      </c>
    </row>
    <row r="17" spans="1:10">
      <c r="A17" s="39">
        <v>2024</v>
      </c>
      <c r="B17" s="26">
        <v>14465</v>
      </c>
      <c r="C17" s="26">
        <f t="shared" si="1"/>
        <v>60</v>
      </c>
      <c r="D17" s="43">
        <f t="shared" si="2"/>
        <v>0.41652204095801171</v>
      </c>
      <c r="E17" s="44">
        <f t="shared" si="0"/>
        <v>968.89915157248049</v>
      </c>
      <c r="F17" s="26">
        <f t="shared" si="3"/>
        <v>58.089126118355807</v>
      </c>
      <c r="G17" s="43">
        <f t="shared" si="4"/>
        <v>6.3777433817104656</v>
      </c>
      <c r="H17" s="26">
        <v>168181.51472995116</v>
      </c>
      <c r="I17" s="26">
        <f t="shared" si="5"/>
        <v>10738.893729951145</v>
      </c>
      <c r="J17" s="45">
        <f t="shared" si="6"/>
        <v>6.8208301295689999</v>
      </c>
    </row>
    <row r="18" spans="1:10">
      <c r="A18" s="39">
        <v>2025</v>
      </c>
      <c r="B18" s="26">
        <v>14515</v>
      </c>
      <c r="C18" s="26">
        <f t="shared" si="1"/>
        <v>50</v>
      </c>
      <c r="D18" s="43">
        <f t="shared" si="2"/>
        <v>0.34566194262011241</v>
      </c>
      <c r="E18" s="44">
        <f t="shared" si="0"/>
        <v>977.92747696693039</v>
      </c>
      <c r="F18" s="26">
        <f t="shared" si="3"/>
        <v>9.0283253944498938</v>
      </c>
      <c r="G18" s="43">
        <f t="shared" si="4"/>
        <v>0.93181270515072523</v>
      </c>
      <c r="H18" s="26">
        <v>170335.40793809996</v>
      </c>
      <c r="I18" s="26">
        <f t="shared" si="5"/>
        <v>2153.8932081488019</v>
      </c>
      <c r="J18" s="45">
        <f t="shared" si="6"/>
        <v>1.2806955696690547</v>
      </c>
    </row>
    <row r="19" spans="1:10">
      <c r="A19" s="39">
        <v>2026</v>
      </c>
      <c r="B19" s="26">
        <v>14555</v>
      </c>
      <c r="C19" s="26">
        <f t="shared" si="1"/>
        <v>40</v>
      </c>
      <c r="D19" s="43">
        <f t="shared" si="2"/>
        <v>0.27557698932139107</v>
      </c>
      <c r="E19" s="44">
        <f t="shared" si="0"/>
        <v>988.38751503653327</v>
      </c>
      <c r="F19" s="26">
        <f t="shared" si="3"/>
        <v>10.460038069602888</v>
      </c>
      <c r="G19" s="43">
        <f t="shared" si="4"/>
        <v>1.0696128614818168</v>
      </c>
      <c r="H19" s="26">
        <v>172631.7633762809</v>
      </c>
      <c r="I19" s="26">
        <f t="shared" si="5"/>
        <v>2296.3554381809372</v>
      </c>
      <c r="J19" s="45">
        <f t="shared" si="6"/>
        <v>1.3481374577242633</v>
      </c>
    </row>
    <row r="20" spans="1:10">
      <c r="A20" s="39">
        <v>2027</v>
      </c>
      <c r="B20" s="26">
        <v>14585</v>
      </c>
      <c r="C20" s="26">
        <f t="shared" si="1"/>
        <v>30</v>
      </c>
      <c r="D20" s="43">
        <f t="shared" si="2"/>
        <v>0.20611473720371087</v>
      </c>
      <c r="E20" s="44">
        <f t="shared" si="0"/>
        <v>996.5709040247965</v>
      </c>
      <c r="F20" s="26">
        <f t="shared" si="3"/>
        <v>8.183388988263232</v>
      </c>
      <c r="G20" s="43">
        <f t="shared" si="4"/>
        <v>0.82795349635318427</v>
      </c>
      <c r="H20" s="26">
        <v>174419.83962241988</v>
      </c>
      <c r="I20" s="26">
        <f t="shared" si="5"/>
        <v>1788.0762461389822</v>
      </c>
      <c r="J20" s="45">
        <f t="shared" si="6"/>
        <v>1.0357747677300688</v>
      </c>
    </row>
    <row r="21" spans="1:10">
      <c r="A21" s="39">
        <v>2028</v>
      </c>
      <c r="B21" s="26">
        <v>14605</v>
      </c>
      <c r="C21" s="26">
        <f t="shared" si="1"/>
        <v>20</v>
      </c>
      <c r="D21" s="43">
        <f t="shared" si="2"/>
        <v>0.13712718546452507</v>
      </c>
      <c r="E21" s="44">
        <f t="shared" si="0"/>
        <v>1005.8801922804565</v>
      </c>
      <c r="F21" s="26">
        <f t="shared" si="3"/>
        <v>9.3092882556600216</v>
      </c>
      <c r="G21" s="43">
        <f t="shared" si="4"/>
        <v>0.93413205403278798</v>
      </c>
      <c r="H21" s="26">
        <v>176290.56249907281</v>
      </c>
      <c r="I21" s="26">
        <f t="shared" si="5"/>
        <v>1870.7228766529297</v>
      </c>
      <c r="J21" s="45">
        <f t="shared" si="6"/>
        <v>1.072540188491522</v>
      </c>
    </row>
    <row r="22" spans="1:10">
      <c r="A22" s="39">
        <v>2029</v>
      </c>
      <c r="B22" s="26">
        <v>14624</v>
      </c>
      <c r="C22" s="26">
        <f t="shared" si="1"/>
        <v>19</v>
      </c>
      <c r="D22" s="43">
        <f t="shared" si="2"/>
        <v>0.13009243409791704</v>
      </c>
      <c r="E22" s="44">
        <f t="shared" si="0"/>
        <v>1006.8538034741948</v>
      </c>
      <c r="F22" s="26">
        <f t="shared" si="3"/>
        <v>0.97361119373829297</v>
      </c>
      <c r="G22" s="43">
        <f t="shared" si="4"/>
        <v>9.6791964014220078E-2</v>
      </c>
      <c r="H22" s="26">
        <v>176690.76026407952</v>
      </c>
      <c r="I22" s="26">
        <f t="shared" si="5"/>
        <v>400.19776500671287</v>
      </c>
      <c r="J22" s="45">
        <f t="shared" si="6"/>
        <v>0.22701031713414643</v>
      </c>
    </row>
    <row r="23" spans="1:10">
      <c r="A23" s="39">
        <v>2030</v>
      </c>
      <c r="B23" s="26">
        <v>14646</v>
      </c>
      <c r="C23" s="26">
        <f t="shared" si="1"/>
        <v>22</v>
      </c>
      <c r="D23" s="43">
        <f t="shared" si="2"/>
        <v>0.15043763676148014</v>
      </c>
      <c r="E23" s="44">
        <f t="shared" si="0"/>
        <v>1011.6582612536567</v>
      </c>
      <c r="F23" s="26">
        <f t="shared" si="3"/>
        <v>4.8044577794619272</v>
      </c>
      <c r="G23" s="43">
        <f t="shared" si="4"/>
        <v>0.4771753121340927</v>
      </c>
      <c r="H23" s="26">
        <v>177800.96273185269</v>
      </c>
      <c r="I23" s="26">
        <f t="shared" si="5"/>
        <v>1110.2024677731679</v>
      </c>
      <c r="J23" s="45">
        <f t="shared" si="6"/>
        <v>0.62833080015836096</v>
      </c>
    </row>
    <row r="24" spans="1:10">
      <c r="A24" s="39">
        <v>2031</v>
      </c>
      <c r="B24" s="26">
        <v>14668</v>
      </c>
      <c r="C24" s="26">
        <f>+B24-B23</f>
        <v>22</v>
      </c>
      <c r="D24" s="43">
        <f>(+B24/B23-1)*100</f>
        <v>0.1502116618872007</v>
      </c>
      <c r="E24" s="44">
        <f>+(H24*1000)/12/B24</f>
        <v>1016.9854226844473</v>
      </c>
      <c r="F24" s="26">
        <f>+E24-E23</f>
        <v>5.3271614307905111</v>
      </c>
      <c r="G24" s="43">
        <f>(+E24/E23-1)*100</f>
        <v>0.52657716887409833</v>
      </c>
      <c r="H24" s="26">
        <v>179005.70615922567</v>
      </c>
      <c r="I24" s="26">
        <f>+H24-H23</f>
        <v>1204.7434273729741</v>
      </c>
      <c r="J24" s="45">
        <f>(+H24/H23-1)*100</f>
        <v>0.67757981107778864</v>
      </c>
    </row>
    <row r="25" spans="1:10">
      <c r="A25" s="39">
        <v>2032</v>
      </c>
      <c r="B25" s="26">
        <v>14689</v>
      </c>
      <c r="C25" s="26">
        <f>+B25-B24</f>
        <v>21</v>
      </c>
      <c r="D25" s="43">
        <f>(+B25/B24-1)*100</f>
        <v>0.14316880283611333</v>
      </c>
      <c r="E25" s="44">
        <f>+(H25*1000)/12/B25</f>
        <v>1026.4194276119179</v>
      </c>
      <c r="F25" s="26">
        <f>+E25-E24</f>
        <v>9.4340049274705962</v>
      </c>
      <c r="G25" s="43">
        <f>(+E25/E24-1)*100</f>
        <v>0.92764406618224271</v>
      </c>
      <c r="H25" s="26">
        <v>180924.89966629751</v>
      </c>
      <c r="I25" s="26">
        <f>+H25-H24</f>
        <v>1919.1935070718464</v>
      </c>
      <c r="J25" s="45">
        <f>(+H25/H24-1)*100</f>
        <v>1.0721409659224523</v>
      </c>
    </row>
    <row r="26" spans="1:10">
      <c r="A26" s="39">
        <v>2033</v>
      </c>
      <c r="B26" s="26">
        <v>14709</v>
      </c>
      <c r="C26" s="26">
        <f t="shared" ref="C26:C32" si="7">+B26-B25</f>
        <v>20</v>
      </c>
      <c r="D26" s="43">
        <f t="shared" ref="D26:D32" si="8">(+B26/B25-1)*100</f>
        <v>0.13615630744094886</v>
      </c>
      <c r="E26" s="44">
        <f t="shared" ref="E26:E28" si="9">+(H26*1000)/12/B26</f>
        <v>1028.4793221229561</v>
      </c>
      <c r="F26" s="26">
        <f t="shared" ref="F26:F32" si="10">+E26-E25</f>
        <v>2.0598945110382374</v>
      </c>
      <c r="G26" s="43">
        <f t="shared" ref="G26:G32" si="11">(+E26/E25-1)*100</f>
        <v>0.2006874047416396</v>
      </c>
      <c r="H26" s="26">
        <v>181534.82818927872</v>
      </c>
      <c r="I26" s="26">
        <f t="shared" ref="I26:I32" si="12">+H26-H25</f>
        <v>609.92852298120852</v>
      </c>
      <c r="J26" s="45">
        <f t="shared" ref="J26:J32" si="13">(+H26/H25-1)*100</f>
        <v>0.33711696074236741</v>
      </c>
    </row>
    <row r="27" spans="1:10">
      <c r="A27" s="39">
        <v>2034</v>
      </c>
      <c r="B27" s="26">
        <v>14729</v>
      </c>
      <c r="C27" s="26">
        <f t="shared" si="7"/>
        <v>20</v>
      </c>
      <c r="D27" s="43">
        <f t="shared" si="8"/>
        <v>0.1359711741110825</v>
      </c>
      <c r="E27" s="44">
        <f t="shared" si="9"/>
        <v>1034.6931426178487</v>
      </c>
      <c r="F27" s="26">
        <f t="shared" si="10"/>
        <v>6.2138204948926159</v>
      </c>
      <c r="G27" s="43">
        <f t="shared" si="11"/>
        <v>0.60417553967602178</v>
      </c>
      <c r="H27" s="26">
        <v>182879.94357141954</v>
      </c>
      <c r="I27" s="26">
        <f t="shared" si="12"/>
        <v>1345.1153821408225</v>
      </c>
      <c r="J27" s="45">
        <f t="shared" si="13"/>
        <v>0.74096821836211468</v>
      </c>
    </row>
    <row r="28" spans="1:10">
      <c r="A28" s="39">
        <v>2035</v>
      </c>
      <c r="B28" s="26">
        <v>14747</v>
      </c>
      <c r="C28" s="26">
        <f t="shared" si="7"/>
        <v>18</v>
      </c>
      <c r="D28" s="43">
        <f t="shared" si="8"/>
        <v>0.12220788919818926</v>
      </c>
      <c r="E28" s="44">
        <f t="shared" si="9"/>
        <v>1042.9353683434679</v>
      </c>
      <c r="F28" s="26">
        <f t="shared" si="10"/>
        <v>8.2422257256191642</v>
      </c>
      <c r="G28" s="43">
        <f t="shared" si="11"/>
        <v>0.7965864840628667</v>
      </c>
      <c r="H28" s="26">
        <v>184562.01452353343</v>
      </c>
      <c r="I28" s="26">
        <f t="shared" si="12"/>
        <v>1682.0709521138924</v>
      </c>
      <c r="J28" s="45">
        <f t="shared" si="13"/>
        <v>0.9197678647888452</v>
      </c>
    </row>
    <row r="29" spans="1:10">
      <c r="A29" s="39">
        <v>2036</v>
      </c>
      <c r="B29" s="26">
        <v>14764</v>
      </c>
      <c r="C29" s="26">
        <f t="shared" si="7"/>
        <v>17</v>
      </c>
      <c r="D29" s="43">
        <f t="shared" si="8"/>
        <v>0.11527768359667068</v>
      </c>
      <c r="E29" s="44">
        <f>+(H29*1000)/12/B29</f>
        <v>1055.0805648691291</v>
      </c>
      <c r="F29" s="26">
        <f t="shared" si="10"/>
        <v>12.145196525661277</v>
      </c>
      <c r="G29" s="43">
        <f t="shared" si="11"/>
        <v>1.164520534474911</v>
      </c>
      <c r="H29" s="26">
        <v>186926.51351673386</v>
      </c>
      <c r="I29" s="26">
        <f t="shared" si="12"/>
        <v>2364.4989932004246</v>
      </c>
      <c r="J29" s="45">
        <f t="shared" si="13"/>
        <v>1.2811406503687284</v>
      </c>
    </row>
    <row r="30" spans="1:10">
      <c r="A30" s="39">
        <v>2037</v>
      </c>
      <c r="B30" s="26">
        <v>14782</v>
      </c>
      <c r="C30" s="26">
        <f t="shared" si="7"/>
        <v>18</v>
      </c>
      <c r="D30" s="43">
        <f t="shared" si="8"/>
        <v>0.1219181793551849</v>
      </c>
      <c r="E30" s="44">
        <f t="shared" ref="E30:E32" si="14">+(H30*1000)/12/B30</f>
        <v>1060.4174268689683</v>
      </c>
      <c r="F30" s="26">
        <f t="shared" si="10"/>
        <v>5.3368619998391296</v>
      </c>
      <c r="G30" s="43">
        <f t="shared" si="11"/>
        <v>0.50582506943448458</v>
      </c>
      <c r="H30" s="26">
        <v>188101.08484772508</v>
      </c>
      <c r="I30" s="26">
        <f t="shared" si="12"/>
        <v>1174.5713309912244</v>
      </c>
      <c r="J30" s="45">
        <f t="shared" si="13"/>
        <v>0.62835994150507446</v>
      </c>
    </row>
    <row r="31" spans="1:10">
      <c r="A31" s="39">
        <v>2038</v>
      </c>
      <c r="B31" s="26">
        <v>14800</v>
      </c>
      <c r="C31" s="26">
        <f t="shared" si="7"/>
        <v>18</v>
      </c>
      <c r="D31" s="43">
        <f t="shared" si="8"/>
        <v>0.12176971992965413</v>
      </c>
      <c r="E31" s="44">
        <f t="shared" si="14"/>
        <v>1068.8784812918809</v>
      </c>
      <c r="F31" s="26">
        <f t="shared" si="10"/>
        <v>8.461054422912639</v>
      </c>
      <c r="G31" s="43">
        <f t="shared" si="11"/>
        <v>0.79789846984079649</v>
      </c>
      <c r="H31" s="26">
        <v>189832.81827743805</v>
      </c>
      <c r="I31" s="26">
        <f t="shared" si="12"/>
        <v>1731.733429712971</v>
      </c>
      <c r="J31" s="45">
        <f t="shared" si="13"/>
        <v>0.9206397885024753</v>
      </c>
    </row>
    <row r="32" spans="1:10">
      <c r="A32" s="39">
        <v>2039</v>
      </c>
      <c r="B32" s="26">
        <v>14817</v>
      </c>
      <c r="C32" s="26">
        <f t="shared" si="7"/>
        <v>17</v>
      </c>
      <c r="D32" s="43">
        <f t="shared" si="8"/>
        <v>0.11486486486487202</v>
      </c>
      <c r="E32" s="44">
        <f t="shared" si="14"/>
        <v>1078.1415262631558</v>
      </c>
      <c r="F32" s="26">
        <f t="shared" si="10"/>
        <v>9.2630449712748941</v>
      </c>
      <c r="G32" s="43">
        <f t="shared" si="11"/>
        <v>0.86661347696692648</v>
      </c>
      <c r="H32" s="26">
        <v>191697.87593569414</v>
      </c>
      <c r="I32" s="26">
        <f t="shared" si="12"/>
        <v>1865.0576582560898</v>
      </c>
      <c r="J32" s="45">
        <f t="shared" si="13"/>
        <v>0.98247377623099652</v>
      </c>
    </row>
    <row r="33" spans="1:1">
      <c r="A33" s="20" t="s">
        <v>20</v>
      </c>
    </row>
  </sheetData>
  <mergeCells count="6">
    <mergeCell ref="A1:J1"/>
    <mergeCell ref="A2:J2"/>
    <mergeCell ref="A3:J3"/>
    <mergeCell ref="B5:D5"/>
    <mergeCell ref="E5:G5"/>
    <mergeCell ref="H5:J5"/>
  </mergeCells>
  <pageMargins left="0.75" right="0.75" top="0.57999999999999996" bottom="1" header="0.5" footer="0.5"/>
  <pageSetup scale="8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7D78F-1D15-4871-B055-60FE768222AF}">
  <sheetPr>
    <pageSetUpPr fitToPage="1"/>
  </sheetPr>
  <dimension ref="A1:J33"/>
  <sheetViews>
    <sheetView showGridLines="0" workbookViewId="0">
      <selection activeCell="E16" sqref="E16"/>
    </sheetView>
  </sheetViews>
  <sheetFormatPr defaultColWidth="10.28515625" defaultRowHeight="15.75"/>
  <cols>
    <col min="1" max="1" width="10.28515625" style="20" customWidth="1"/>
    <col min="2" max="2" width="8.7109375" style="20" bestFit="1" customWidth="1"/>
    <col min="3" max="4" width="7.7109375" style="20" bestFit="1" customWidth="1"/>
    <col min="5" max="5" width="10.7109375" style="20" bestFit="1" customWidth="1"/>
    <col min="6" max="10" width="10.28515625" style="20" customWidth="1"/>
    <col min="11" max="16384" width="10.28515625" style="20"/>
  </cols>
  <sheetData>
    <row r="1" spans="1:10" ht="18.75">
      <c r="A1" s="83" t="s">
        <v>21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8.75">
      <c r="A2" s="83" t="s">
        <v>1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18.75">
      <c r="A3" s="83" t="s">
        <v>2</v>
      </c>
      <c r="B3" s="93"/>
      <c r="C3" s="93"/>
      <c r="D3" s="93"/>
      <c r="E3" s="93"/>
      <c r="F3" s="93"/>
      <c r="G3" s="93"/>
      <c r="H3" s="93"/>
      <c r="I3" s="93"/>
      <c r="J3" s="93"/>
    </row>
    <row r="4" spans="1:10">
      <c r="A4" s="1"/>
      <c r="B4" s="2"/>
      <c r="C4" s="2"/>
      <c r="D4" s="2"/>
      <c r="E4" s="2"/>
      <c r="F4" s="2"/>
      <c r="G4" s="2"/>
      <c r="H4" s="2"/>
      <c r="I4" s="2"/>
      <c r="J4" s="2"/>
    </row>
    <row r="5" spans="1:10" ht="16.5" thickBot="1">
      <c r="A5" s="2"/>
      <c r="B5" s="84" t="s">
        <v>3</v>
      </c>
      <c r="C5" s="84"/>
      <c r="D5" s="84"/>
      <c r="E5" s="86" t="s">
        <v>4</v>
      </c>
      <c r="F5" s="84"/>
      <c r="G5" s="84"/>
      <c r="H5" s="86" t="s">
        <v>5</v>
      </c>
      <c r="I5" s="84"/>
      <c r="J5" s="84"/>
    </row>
    <row r="6" spans="1:10" ht="48.75" thickTop="1" thickBot="1">
      <c r="A6" s="2"/>
      <c r="B6" s="3" t="s">
        <v>6</v>
      </c>
      <c r="C6" s="3" t="s">
        <v>7</v>
      </c>
      <c r="D6" s="3" t="s">
        <v>8</v>
      </c>
      <c r="E6" s="5" t="s">
        <v>9</v>
      </c>
      <c r="F6" s="3" t="s">
        <v>10</v>
      </c>
      <c r="G6" s="3" t="s">
        <v>8</v>
      </c>
      <c r="H6" s="5" t="s">
        <v>11</v>
      </c>
      <c r="I6" s="3" t="s">
        <v>12</v>
      </c>
      <c r="J6" s="3" t="s">
        <v>8</v>
      </c>
    </row>
    <row r="7" spans="1:10" ht="16.5" thickTop="1">
      <c r="A7" s="6">
        <v>2014</v>
      </c>
      <c r="B7" s="7">
        <v>24094</v>
      </c>
      <c r="C7" s="8"/>
      <c r="D7" s="11"/>
      <c r="E7" s="40">
        <f t="shared" ref="E7:E32" si="0">+(H7*1000)/12/B7</f>
        <v>1277.3435329680972</v>
      </c>
      <c r="F7" s="8"/>
      <c r="G7" s="11"/>
      <c r="H7" s="40">
        <v>369315.78100000002</v>
      </c>
      <c r="I7" s="8"/>
      <c r="J7" s="11"/>
    </row>
    <row r="8" spans="1:10">
      <c r="A8" s="6">
        <v>2015</v>
      </c>
      <c r="B8" s="7">
        <v>24170</v>
      </c>
      <c r="C8" s="8">
        <f t="shared" ref="C8:C31" si="1">+B8-B7</f>
        <v>76</v>
      </c>
      <c r="D8" s="11">
        <f t="shared" ref="D8:D32" si="2">(+B8/B7-1)*100</f>
        <v>0.31543122769153165</v>
      </c>
      <c r="E8" s="40">
        <f t="shared" si="0"/>
        <v>1177.1566404633843</v>
      </c>
      <c r="F8" s="8">
        <f t="shared" ref="F8:F23" si="3">+E8-E7</f>
        <v>-100.18689250471289</v>
      </c>
      <c r="G8" s="11">
        <f t="shared" ref="G8:G23" si="4">(+E8/E7-1)*100</f>
        <v>-7.8433788498473707</v>
      </c>
      <c r="H8" s="40">
        <v>341422.51199999999</v>
      </c>
      <c r="I8" s="8">
        <f t="shared" ref="I8:I23" si="5">+H8-H7</f>
        <v>-27893.269000000029</v>
      </c>
      <c r="J8" s="11">
        <f t="shared" ref="J8:J23" si="6">(+H8/H7-1)*100</f>
        <v>-7.5526880883543974</v>
      </c>
    </row>
    <row r="9" spans="1:10">
      <c r="A9" s="6">
        <v>2016</v>
      </c>
      <c r="B9" s="7">
        <v>24369</v>
      </c>
      <c r="C9" s="8">
        <f t="shared" si="1"/>
        <v>199</v>
      </c>
      <c r="D9" s="11">
        <f t="shared" si="2"/>
        <v>0.82333471245346068</v>
      </c>
      <c r="E9" s="40">
        <f t="shared" si="0"/>
        <v>1181.7331103724678</v>
      </c>
      <c r="F9" s="8">
        <f t="shared" si="3"/>
        <v>4.5764699090834711</v>
      </c>
      <c r="G9" s="11">
        <f t="shared" si="4"/>
        <v>0.38877323134174357</v>
      </c>
      <c r="H9" s="40">
        <v>345571.85</v>
      </c>
      <c r="I9" s="8">
        <f t="shared" si="5"/>
        <v>4149.3379999999888</v>
      </c>
      <c r="J9" s="11">
        <f t="shared" si="6"/>
        <v>1.2153088487615538</v>
      </c>
    </row>
    <row r="10" spans="1:10">
      <c r="A10" s="6">
        <v>2017</v>
      </c>
      <c r="B10" s="7">
        <v>24581</v>
      </c>
      <c r="C10" s="8">
        <f t="shared" si="1"/>
        <v>212</v>
      </c>
      <c r="D10" s="11">
        <f t="shared" si="2"/>
        <v>0.8699577331856112</v>
      </c>
      <c r="E10" s="40">
        <f t="shared" si="0"/>
        <v>1104.4285118587527</v>
      </c>
      <c r="F10" s="8">
        <f t="shared" si="3"/>
        <v>-77.304598513715064</v>
      </c>
      <c r="G10" s="11">
        <f t="shared" si="4"/>
        <v>-6.5416292253459467</v>
      </c>
      <c r="H10" s="40">
        <v>325775.48700000002</v>
      </c>
      <c r="I10" s="8">
        <f t="shared" si="5"/>
        <v>-19796.362999999954</v>
      </c>
      <c r="J10" s="11">
        <f t="shared" si="6"/>
        <v>-5.7285809014825606</v>
      </c>
    </row>
    <row r="11" spans="1:10">
      <c r="A11" s="6">
        <v>2018</v>
      </c>
      <c r="B11" s="7">
        <v>25329</v>
      </c>
      <c r="C11" s="8">
        <f t="shared" si="1"/>
        <v>748</v>
      </c>
      <c r="D11" s="11">
        <f t="shared" si="2"/>
        <v>3.043000691591069</v>
      </c>
      <c r="E11" s="40">
        <f t="shared" si="0"/>
        <v>1233.7720399542027</v>
      </c>
      <c r="F11" s="8">
        <f t="shared" si="3"/>
        <v>129.34352809544998</v>
      </c>
      <c r="G11" s="11">
        <f t="shared" si="4"/>
        <v>11.711353583018692</v>
      </c>
      <c r="H11" s="40">
        <v>375002.54399999999</v>
      </c>
      <c r="I11" s="8">
        <f t="shared" si="5"/>
        <v>49227.056999999972</v>
      </c>
      <c r="J11" s="11">
        <f t="shared" si="6"/>
        <v>15.110730845135677</v>
      </c>
    </row>
    <row r="12" spans="1:10">
      <c r="A12" s="6">
        <v>2019</v>
      </c>
      <c r="B12" s="7">
        <v>25397</v>
      </c>
      <c r="C12" s="8">
        <f t="shared" si="1"/>
        <v>68</v>
      </c>
      <c r="D12" s="11">
        <f t="shared" si="2"/>
        <v>0.26846697461406777</v>
      </c>
      <c r="E12" s="40">
        <f t="shared" si="0"/>
        <v>1177.9005689648384</v>
      </c>
      <c r="F12" s="8">
        <f t="shared" si="3"/>
        <v>-55.871470989364298</v>
      </c>
      <c r="G12" s="11">
        <f t="shared" si="4"/>
        <v>-4.5285084424054762</v>
      </c>
      <c r="H12" s="40">
        <v>358981.68900000001</v>
      </c>
      <c r="I12" s="8">
        <f t="shared" si="5"/>
        <v>-16020.854999999981</v>
      </c>
      <c r="J12" s="11">
        <f t="shared" si="6"/>
        <v>-4.2721990174018565</v>
      </c>
    </row>
    <row r="13" spans="1:10">
      <c r="A13" s="6">
        <v>2020</v>
      </c>
      <c r="B13" s="7">
        <v>25650</v>
      </c>
      <c r="C13" s="8">
        <f t="shared" si="1"/>
        <v>253</v>
      </c>
      <c r="D13" s="11">
        <f t="shared" si="2"/>
        <v>0.99618065125801625</v>
      </c>
      <c r="E13" s="40">
        <f t="shared" si="0"/>
        <v>1149.6246751137103</v>
      </c>
      <c r="F13" s="8">
        <f t="shared" si="3"/>
        <v>-28.275893851128103</v>
      </c>
      <c r="G13" s="11">
        <f t="shared" si="4"/>
        <v>-2.4005331685999165</v>
      </c>
      <c r="H13" s="40">
        <v>353854.47499999998</v>
      </c>
      <c r="I13" s="8">
        <f t="shared" si="5"/>
        <v>-5127.2140000000363</v>
      </c>
      <c r="J13" s="11">
        <f t="shared" si="6"/>
        <v>-1.4282661642945338</v>
      </c>
    </row>
    <row r="14" spans="1:10">
      <c r="A14" s="6">
        <v>2021</v>
      </c>
      <c r="B14" s="7">
        <v>25967</v>
      </c>
      <c r="C14" s="8">
        <f t="shared" si="1"/>
        <v>317</v>
      </c>
      <c r="D14" s="11">
        <f t="shared" si="2"/>
        <v>1.235867446393768</v>
      </c>
      <c r="E14" s="40">
        <f t="shared" si="0"/>
        <v>1185.5111551841439</v>
      </c>
      <c r="F14" s="8">
        <f t="shared" si="3"/>
        <v>35.886480070433663</v>
      </c>
      <c r="G14" s="11">
        <f t="shared" si="4"/>
        <v>3.1215822735262799</v>
      </c>
      <c r="H14" s="40">
        <v>369410.01799999998</v>
      </c>
      <c r="I14" s="8">
        <f t="shared" si="5"/>
        <v>15555.543000000005</v>
      </c>
      <c r="J14" s="11">
        <f t="shared" si="6"/>
        <v>4.3960283390509725</v>
      </c>
    </row>
    <row r="15" spans="1:10">
      <c r="A15" s="6">
        <v>2022</v>
      </c>
      <c r="B15" s="7">
        <v>26257</v>
      </c>
      <c r="C15" s="8">
        <f t="shared" si="1"/>
        <v>290</v>
      </c>
      <c r="D15" s="11">
        <f t="shared" si="2"/>
        <v>1.1168020949666957</v>
      </c>
      <c r="E15" s="40">
        <f t="shared" si="0"/>
        <v>1136.8053058866842</v>
      </c>
      <c r="F15" s="8">
        <f t="shared" si="3"/>
        <v>-48.705849297459736</v>
      </c>
      <c r="G15" s="11">
        <f t="shared" si="4"/>
        <v>-4.1084260645269381</v>
      </c>
      <c r="H15" s="40">
        <v>358189.163</v>
      </c>
      <c r="I15" s="8">
        <f t="shared" si="5"/>
        <v>-11220.854999999981</v>
      </c>
      <c r="J15" s="11">
        <f t="shared" si="6"/>
        <v>-3.037506957919045</v>
      </c>
    </row>
    <row r="16" spans="1:10" ht="16.5" thickBot="1">
      <c r="A16" s="14">
        <v>2023</v>
      </c>
      <c r="B16" s="15">
        <v>26408</v>
      </c>
      <c r="C16" s="74">
        <f t="shared" si="1"/>
        <v>151</v>
      </c>
      <c r="D16" s="75">
        <f t="shared" si="2"/>
        <v>0.57508473930760751</v>
      </c>
      <c r="E16" s="76">
        <f t="shared" si="0"/>
        <v>1060.2521584368374</v>
      </c>
      <c r="F16" s="74">
        <f t="shared" si="3"/>
        <v>-76.553147449846847</v>
      </c>
      <c r="G16" s="75">
        <f t="shared" si="4"/>
        <v>-6.7340596541407782</v>
      </c>
      <c r="H16" s="76">
        <v>335989.66800000001</v>
      </c>
      <c r="I16" s="74">
        <f t="shared" si="5"/>
        <v>-22199.494999999995</v>
      </c>
      <c r="J16" s="75">
        <f t="shared" si="6"/>
        <v>-6.1977014642400015</v>
      </c>
    </row>
    <row r="17" spans="1:10">
      <c r="A17" s="19">
        <v>2024</v>
      </c>
      <c r="B17" s="7">
        <v>26521</v>
      </c>
      <c r="C17" s="8">
        <f t="shared" si="1"/>
        <v>113</v>
      </c>
      <c r="D17" s="11">
        <f t="shared" si="2"/>
        <v>0.42790063617086371</v>
      </c>
      <c r="E17" s="40">
        <f t="shared" si="0"/>
        <v>1118.9713183263577</v>
      </c>
      <c r="F17" s="8">
        <f t="shared" si="3"/>
        <v>58.71915988952037</v>
      </c>
      <c r="G17" s="11">
        <f t="shared" si="4"/>
        <v>5.5382259231701925</v>
      </c>
      <c r="H17" s="40">
        <v>356114.86</v>
      </c>
      <c r="I17" s="8">
        <f t="shared" si="5"/>
        <v>20125.191999999981</v>
      </c>
      <c r="J17" s="11">
        <f t="shared" si="6"/>
        <v>5.9898246632988705</v>
      </c>
    </row>
    <row r="18" spans="1:10">
      <c r="A18" s="19">
        <v>2025</v>
      </c>
      <c r="B18" s="7">
        <v>26628</v>
      </c>
      <c r="C18" s="8">
        <f t="shared" si="1"/>
        <v>107</v>
      </c>
      <c r="D18" s="11">
        <f t="shared" si="2"/>
        <v>0.40345386674711659</v>
      </c>
      <c r="E18" s="40">
        <f t="shared" si="0"/>
        <v>1136.2057796304641</v>
      </c>
      <c r="F18" s="8">
        <f t="shared" si="3"/>
        <v>17.234461304106389</v>
      </c>
      <c r="G18" s="11">
        <f t="shared" si="4"/>
        <v>1.540205814201201</v>
      </c>
      <c r="H18" s="40">
        <v>363058.64999999997</v>
      </c>
      <c r="I18" s="8">
        <f t="shared" si="5"/>
        <v>6943.789999999979</v>
      </c>
      <c r="J18" s="11">
        <f t="shared" si="6"/>
        <v>1.9498737008615707</v>
      </c>
    </row>
    <row r="19" spans="1:10">
      <c r="A19" s="19">
        <v>2026</v>
      </c>
      <c r="B19" s="7">
        <v>26725</v>
      </c>
      <c r="C19" s="8">
        <f t="shared" si="1"/>
        <v>97</v>
      </c>
      <c r="D19" s="11">
        <f t="shared" si="2"/>
        <v>0.36427820339492989</v>
      </c>
      <c r="E19" s="40">
        <f t="shared" si="0"/>
        <v>1146.6043030869971</v>
      </c>
      <c r="F19" s="8">
        <f t="shared" si="3"/>
        <v>10.398523456532985</v>
      </c>
      <c r="G19" s="11">
        <f t="shared" si="4"/>
        <v>0.91519719780996933</v>
      </c>
      <c r="H19" s="40">
        <v>367716</v>
      </c>
      <c r="I19" s="8">
        <f t="shared" si="5"/>
        <v>4657.3500000000349</v>
      </c>
      <c r="J19" s="11">
        <f t="shared" si="6"/>
        <v>1.282809265114615</v>
      </c>
    </row>
    <row r="20" spans="1:10">
      <c r="A20" s="19">
        <v>2027</v>
      </c>
      <c r="B20" s="7">
        <v>26810</v>
      </c>
      <c r="C20" s="8">
        <f t="shared" si="1"/>
        <v>85</v>
      </c>
      <c r="D20" s="11">
        <f t="shared" si="2"/>
        <v>0.31805425631430406</v>
      </c>
      <c r="E20" s="40">
        <f t="shared" si="0"/>
        <v>1150.9575718015665</v>
      </c>
      <c r="F20" s="8">
        <f t="shared" si="3"/>
        <v>4.3532687145693671</v>
      </c>
      <c r="G20" s="11">
        <f t="shared" si="4"/>
        <v>0.37966617627800403</v>
      </c>
      <c r="H20" s="40">
        <v>370286.07</v>
      </c>
      <c r="I20" s="8">
        <f t="shared" si="5"/>
        <v>2570.070000000007</v>
      </c>
      <c r="J20" s="11">
        <f t="shared" si="6"/>
        <v>0.69892797702575393</v>
      </c>
    </row>
    <row r="21" spans="1:10">
      <c r="A21" s="19">
        <v>2028</v>
      </c>
      <c r="B21" s="7">
        <v>26879</v>
      </c>
      <c r="C21" s="8">
        <f t="shared" si="1"/>
        <v>69</v>
      </c>
      <c r="D21" s="11">
        <f t="shared" si="2"/>
        <v>0.25736665423350402</v>
      </c>
      <c r="E21" s="40">
        <f t="shared" si="0"/>
        <v>1157.9665042102258</v>
      </c>
      <c r="F21" s="8">
        <f t="shared" si="3"/>
        <v>7.0089324086593479</v>
      </c>
      <c r="G21" s="11">
        <f t="shared" si="4"/>
        <v>0.60896531552319111</v>
      </c>
      <c r="H21" s="40">
        <v>373499.77999999997</v>
      </c>
      <c r="I21" s="8">
        <f t="shared" si="5"/>
        <v>3213.7099999999627</v>
      </c>
      <c r="J21" s="11">
        <f t="shared" si="6"/>
        <v>0.86789924341468261</v>
      </c>
    </row>
    <row r="22" spans="1:10">
      <c r="A22" s="19">
        <v>2029</v>
      </c>
      <c r="B22" s="7">
        <v>26936</v>
      </c>
      <c r="C22" s="8">
        <f t="shared" si="1"/>
        <v>57</v>
      </c>
      <c r="D22" s="11">
        <f t="shared" si="2"/>
        <v>0.21206146061980569</v>
      </c>
      <c r="E22" s="40">
        <f t="shared" si="0"/>
        <v>1155.0200165825167</v>
      </c>
      <c r="F22" s="8">
        <f t="shared" si="3"/>
        <v>-2.9464876277090752</v>
      </c>
      <c r="G22" s="11">
        <f t="shared" si="4"/>
        <v>-0.25445361476311712</v>
      </c>
      <c r="H22" s="40">
        <v>373339.43000000005</v>
      </c>
      <c r="I22" s="8">
        <f t="shared" si="5"/>
        <v>-160.34999999991851</v>
      </c>
      <c r="J22" s="11">
        <f t="shared" si="6"/>
        <v>-4.2931752195385364E-2</v>
      </c>
    </row>
    <row r="23" spans="1:10">
      <c r="A23" s="19">
        <v>2030</v>
      </c>
      <c r="B23" s="7">
        <v>26990</v>
      </c>
      <c r="C23" s="8">
        <f t="shared" si="1"/>
        <v>54</v>
      </c>
      <c r="D23" s="11">
        <f t="shared" si="2"/>
        <v>0.20047520047519196</v>
      </c>
      <c r="E23" s="40">
        <f t="shared" si="0"/>
        <v>1157.0648697048291</v>
      </c>
      <c r="F23" s="8">
        <f t="shared" si="3"/>
        <v>2.0448531223123609</v>
      </c>
      <c r="G23" s="11">
        <f t="shared" si="4"/>
        <v>0.17704049219533502</v>
      </c>
      <c r="H23" s="40">
        <v>374750.17000000004</v>
      </c>
      <c r="I23" s="8">
        <f t="shared" si="5"/>
        <v>1410.7399999999907</v>
      </c>
      <c r="J23" s="11">
        <f t="shared" si="6"/>
        <v>0.37787061495218044</v>
      </c>
    </row>
    <row r="24" spans="1:10">
      <c r="A24" s="19">
        <v>2031</v>
      </c>
      <c r="B24" s="7">
        <v>27042</v>
      </c>
      <c r="C24" s="8">
        <f t="shared" si="1"/>
        <v>52</v>
      </c>
      <c r="D24" s="11">
        <f t="shared" si="2"/>
        <v>0.19266394961097166</v>
      </c>
      <c r="E24" s="40">
        <f t="shared" si="0"/>
        <v>1159.6378472992628</v>
      </c>
      <c r="F24" s="8">
        <f>+E24-E23</f>
        <v>2.5729775944337234</v>
      </c>
      <c r="G24" s="11">
        <f>(+E24/E23-1)*100</f>
        <v>0.22237107545146628</v>
      </c>
      <c r="H24" s="40">
        <v>376307.12</v>
      </c>
      <c r="I24" s="8">
        <f>+H24-H23</f>
        <v>1556.9499999999534</v>
      </c>
      <c r="J24" s="11">
        <f>(+H24/H23-1)*100</f>
        <v>0.41546345395919726</v>
      </c>
    </row>
    <row r="25" spans="1:10">
      <c r="A25" s="19">
        <v>2032</v>
      </c>
      <c r="B25" s="7">
        <v>27084</v>
      </c>
      <c r="C25" s="8">
        <f t="shared" si="1"/>
        <v>42</v>
      </c>
      <c r="D25" s="11">
        <f t="shared" si="2"/>
        <v>0.15531395606833698</v>
      </c>
      <c r="E25" s="40">
        <f t="shared" si="0"/>
        <v>1166.6308829321126</v>
      </c>
      <c r="F25" s="8">
        <f>+E25-E24</f>
        <v>6.9930356328497965</v>
      </c>
      <c r="G25" s="11">
        <f>(+E25/E24-1)*100</f>
        <v>0.6030361676394147</v>
      </c>
      <c r="H25" s="40">
        <v>379164.37000000005</v>
      </c>
      <c r="I25" s="8">
        <f>+H25-H24</f>
        <v>2857.2500000000582</v>
      </c>
      <c r="J25" s="11">
        <f>(+H25/H24-1)*100</f>
        <v>0.75928672303624545</v>
      </c>
    </row>
    <row r="26" spans="1:10">
      <c r="A26" s="19">
        <v>2033</v>
      </c>
      <c r="B26" s="7">
        <v>27123</v>
      </c>
      <c r="C26" s="8">
        <f t="shared" si="1"/>
        <v>39</v>
      </c>
      <c r="D26" s="11">
        <f t="shared" si="2"/>
        <v>0.14399645547187312</v>
      </c>
      <c r="E26" s="40">
        <f t="shared" si="0"/>
        <v>1164.0986432179332</v>
      </c>
      <c r="F26" s="8">
        <f t="shared" ref="F26:F31" si="7">+E26-E25</f>
        <v>-2.5322397141794681</v>
      </c>
      <c r="G26" s="11">
        <f t="shared" ref="G26:G31" si="8">(+E26/E25-1)*100</f>
        <v>-0.21705577584361091</v>
      </c>
      <c r="H26" s="40">
        <v>378886.17000000004</v>
      </c>
      <c r="I26" s="8">
        <f t="shared" ref="I26:I31" si="9">+H26-H25</f>
        <v>-278.20000000001164</v>
      </c>
      <c r="J26" s="11">
        <f t="shared" ref="J26:J31" si="10">(+H26/H25-1)*100</f>
        <v>-7.3371872995342535E-2</v>
      </c>
    </row>
    <row r="27" spans="1:10">
      <c r="A27" s="19">
        <v>2034</v>
      </c>
      <c r="B27" s="7">
        <v>27157</v>
      </c>
      <c r="C27" s="8">
        <f t="shared" si="1"/>
        <v>34</v>
      </c>
      <c r="D27" s="11">
        <f t="shared" si="2"/>
        <v>0.12535486487483816</v>
      </c>
      <c r="E27" s="40">
        <f t="shared" si="0"/>
        <v>1166.5567809404574</v>
      </c>
      <c r="F27" s="8">
        <f t="shared" si="7"/>
        <v>2.4581377225242704</v>
      </c>
      <c r="G27" s="11">
        <f t="shared" si="8"/>
        <v>0.21116232175386607</v>
      </c>
      <c r="H27" s="40">
        <v>380162.19000000006</v>
      </c>
      <c r="I27" s="8">
        <f t="shared" si="9"/>
        <v>1276.0200000000186</v>
      </c>
      <c r="J27" s="11">
        <f t="shared" si="10"/>
        <v>0.3367818888718066</v>
      </c>
    </row>
    <row r="28" spans="1:10">
      <c r="A28" s="19">
        <v>2035</v>
      </c>
      <c r="B28" s="7">
        <v>27186</v>
      </c>
      <c r="C28" s="8">
        <f t="shared" si="1"/>
        <v>29</v>
      </c>
      <c r="D28" s="11">
        <f t="shared" si="2"/>
        <v>0.10678646389512547</v>
      </c>
      <c r="E28" s="40">
        <f t="shared" si="0"/>
        <v>1171.6034294612423</v>
      </c>
      <c r="F28" s="8">
        <f t="shared" si="7"/>
        <v>5.0466485207848564</v>
      </c>
      <c r="G28" s="11">
        <f t="shared" si="8"/>
        <v>0.43261061983765892</v>
      </c>
      <c r="H28" s="40">
        <v>382214.53</v>
      </c>
      <c r="I28" s="8">
        <f t="shared" si="9"/>
        <v>2052.3399999999674</v>
      </c>
      <c r="J28" s="11">
        <f t="shared" si="10"/>
        <v>0.53985905331614958</v>
      </c>
    </row>
    <row r="29" spans="1:10">
      <c r="A29" s="19">
        <v>2036</v>
      </c>
      <c r="B29" s="7">
        <v>27215</v>
      </c>
      <c r="C29" s="8">
        <f t="shared" si="1"/>
        <v>29</v>
      </c>
      <c r="D29" s="11">
        <f t="shared" si="2"/>
        <v>0.10667255204885873</v>
      </c>
      <c r="E29" s="40">
        <f t="shared" si="0"/>
        <v>1181.4232959764836</v>
      </c>
      <c r="F29" s="8">
        <f t="shared" si="7"/>
        <v>9.8198665152413014</v>
      </c>
      <c r="G29" s="11">
        <f t="shared" si="8"/>
        <v>0.83815617710822909</v>
      </c>
      <c r="H29" s="40">
        <v>385829.22000000003</v>
      </c>
      <c r="I29" s="8">
        <f t="shared" si="9"/>
        <v>3614.6900000000023</v>
      </c>
      <c r="J29" s="11">
        <f t="shared" si="10"/>
        <v>0.9457228117413452</v>
      </c>
    </row>
    <row r="30" spans="1:10">
      <c r="A30" s="19">
        <v>2037</v>
      </c>
      <c r="B30" s="7">
        <v>27247</v>
      </c>
      <c r="C30" s="8">
        <f t="shared" si="1"/>
        <v>32</v>
      </c>
      <c r="D30" s="11">
        <f t="shared" si="2"/>
        <v>0.11758221568987093</v>
      </c>
      <c r="E30" s="40">
        <f t="shared" si="0"/>
        <v>1183.3770996195301</v>
      </c>
      <c r="F30" s="8">
        <f t="shared" si="7"/>
        <v>1.9538036430465127</v>
      </c>
      <c r="G30" s="11">
        <f t="shared" si="8"/>
        <v>0.16537710486161927</v>
      </c>
      <c r="H30" s="40">
        <v>386921.71000000008</v>
      </c>
      <c r="I30" s="8">
        <f t="shared" si="9"/>
        <v>1092.4900000000489</v>
      </c>
      <c r="J30" s="11">
        <f t="shared" si="10"/>
        <v>0.28315377461562985</v>
      </c>
    </row>
    <row r="31" spans="1:10">
      <c r="A31" s="19">
        <v>2038</v>
      </c>
      <c r="B31" s="7">
        <v>27278</v>
      </c>
      <c r="C31" s="8">
        <f t="shared" si="1"/>
        <v>31</v>
      </c>
      <c r="D31" s="11">
        <f t="shared" si="2"/>
        <v>0.11377399346716999</v>
      </c>
      <c r="E31" s="40">
        <f t="shared" si="0"/>
        <v>1189.5566940391525</v>
      </c>
      <c r="F31" s="8">
        <f t="shared" si="7"/>
        <v>6.17959441962239</v>
      </c>
      <c r="G31" s="11">
        <f t="shared" si="8"/>
        <v>0.52219993285396171</v>
      </c>
      <c r="H31" s="40">
        <v>389384.73</v>
      </c>
      <c r="I31" s="8">
        <f t="shared" si="9"/>
        <v>2463.0199999999022</v>
      </c>
      <c r="J31" s="11">
        <f t="shared" si="10"/>
        <v>0.63656805403859984</v>
      </c>
    </row>
    <row r="32" spans="1:10">
      <c r="A32" s="19">
        <v>2039</v>
      </c>
      <c r="B32" s="7">
        <v>27305</v>
      </c>
      <c r="C32" s="8">
        <f t="shared" ref="C32" si="11">+B32-B31</f>
        <v>27</v>
      </c>
      <c r="D32" s="11">
        <f t="shared" si="2"/>
        <v>9.8980863699682509E-2</v>
      </c>
      <c r="E32" s="40">
        <f t="shared" si="0"/>
        <v>1196.7163523164254</v>
      </c>
      <c r="F32" s="8">
        <f t="shared" ref="F32" si="12">+E32-E31</f>
        <v>7.1596582772729107</v>
      </c>
      <c r="G32" s="11">
        <f t="shared" ref="G32" si="13">(+E32/E31-1)*100</f>
        <v>0.60187617060623033</v>
      </c>
      <c r="H32" s="40">
        <v>392116.07999999996</v>
      </c>
      <c r="I32" s="8">
        <f t="shared" ref="I32" si="14">+H32-H31</f>
        <v>2731.3499999999767</v>
      </c>
      <c r="J32" s="11">
        <f t="shared" ref="J32" si="15">(+H32/H31-1)*100</f>
        <v>0.70145277653799187</v>
      </c>
    </row>
    <row r="33" spans="1:1">
      <c r="A33" s="20" t="s">
        <v>22</v>
      </c>
    </row>
  </sheetData>
  <mergeCells count="6">
    <mergeCell ref="A1:J1"/>
    <mergeCell ref="A2:J2"/>
    <mergeCell ref="A3:J3"/>
    <mergeCell ref="B5:D5"/>
    <mergeCell ref="E5:G5"/>
    <mergeCell ref="H5:J5"/>
  </mergeCells>
  <pageMargins left="0.75" right="0.75" top="0.57999999999999996" bottom="1" header="0.5" footer="0.5"/>
  <pageSetup scale="9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ea435f-7073-4c60-9060-e78a3a9f8d50" xsi:nil="true"/>
    <Comment xmlns="ae06fcea-541a-49e3-952a-5eaf56d381f3" xsi:nil="true"/>
    <lcf76f155ced4ddcb4097134ff3c332f xmlns="ae06fcea-541a-49e3-952a-5eaf56d381f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1761B99A93040A03A8E42C6E42200" ma:contentTypeVersion="15" ma:contentTypeDescription="Create a new document." ma:contentTypeScope="" ma:versionID="12d984e2e19a0416eb02b3b4089540a6">
  <xsd:schema xmlns:xsd="http://www.w3.org/2001/XMLSchema" xmlns:xs="http://www.w3.org/2001/XMLSchema" xmlns:p="http://schemas.microsoft.com/office/2006/metadata/properties" xmlns:ns2="ae06fcea-541a-49e3-952a-5eaf56d381f3" xmlns:ns3="daea435f-7073-4c60-9060-e78a3a9f8d50" targetNamespace="http://schemas.microsoft.com/office/2006/metadata/properties" ma:root="true" ma:fieldsID="43e33127b70147d6066330453206ea1b" ns2:_="" ns3:_="">
    <xsd:import namespace="ae06fcea-541a-49e3-952a-5eaf56d381f3"/>
    <xsd:import namespace="daea435f-7073-4c60-9060-e78a3a9f8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6fcea-541a-49e3-952a-5eaf56d381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f345f3-6a94-45cd-9be3-ab551ccca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Comment" ma:index="22" nillable="true" ma:displayName="Comment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a435f-7073-4c60-9060-e78a3a9f8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c3f6179-9671-476d-b47b-6bb1899845eb}" ma:internalName="TaxCatchAll" ma:showField="CatchAllData" ma:web="daea435f-7073-4c60-9060-e78a3a9f8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1BED29-6DB9-43E5-AD96-BF5833DE9D5E}"/>
</file>

<file path=customXml/itemProps2.xml><?xml version="1.0" encoding="utf-8"?>
<ds:datastoreItem xmlns:ds="http://schemas.openxmlformats.org/officeDocument/2006/customXml" ds:itemID="{4EF7000B-DC2E-47C5-9D8A-8ED02958D0C4}"/>
</file>

<file path=customXml/itemProps3.xml><?xml version="1.0" encoding="utf-8"?>
<ds:datastoreItem xmlns:ds="http://schemas.openxmlformats.org/officeDocument/2006/customXml" ds:itemID="{F8EA3DA5-6D8A-4AEF-9790-128E1EFCE5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Mefford</dc:creator>
  <cp:keywords/>
  <dc:description/>
  <cp:lastModifiedBy>Kristen Schockett</cp:lastModifiedBy>
  <cp:revision/>
  <dcterms:created xsi:type="dcterms:W3CDTF">2025-05-20T12:19:49Z</dcterms:created>
  <dcterms:modified xsi:type="dcterms:W3CDTF">2025-05-23T12:32:02Z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0x0101002BF1761B99A93040A03A8E42C6E42200</vt:lpwstr>
  </property>
  <property fmtid="{D5CDD505-2E9C-101B-9397-08002B2CF9AE}" pid="3" name="MediaServiceImageTags">
    <vt:lpwstr/>
  </property>
</Properties>
</file>