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dba73962b2cd367/Documents/Graves County WD/1st DR/"/>
    </mc:Choice>
  </mc:AlternateContent>
  <xr:revisionPtr revIDLastSave="89" documentId="8_{A1A58FF5-744B-4B1B-B3AE-B0E74500B2EC}" xr6:coauthVersionLast="47" xr6:coauthVersionMax="47" xr10:uidLastSave="{8B312942-AF0F-4126-8FD6-A7F22AF725DF}"/>
  <bookViews>
    <workbookView xWindow="-120" yWindow="-120" windowWidth="24240" windowHeight="13020" xr2:uid="{6438AC36-159A-40ED-AC82-6E9696AD238E}"/>
  </bookViews>
  <sheets>
    <sheet name="Reconciliation" sheetId="1" r:id="rId1"/>
    <sheet name="Sheet1" sheetId="4" r:id="rId2"/>
    <sheet name="Sheet3" sheetId="3" r:id="rId3"/>
    <sheet name="Sheet2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G45" i="3"/>
  <c r="I25" i="1" s="1"/>
  <c r="K26" i="1"/>
  <c r="G44" i="3"/>
  <c r="K24" i="4"/>
  <c r="G29" i="4"/>
  <c r="K28" i="4"/>
  <c r="I27" i="4"/>
  <c r="K27" i="4" s="1"/>
  <c r="K26" i="4"/>
  <c r="K25" i="4"/>
  <c r="K23" i="4"/>
  <c r="K22" i="4"/>
  <c r="K19" i="4"/>
  <c r="K18" i="4"/>
  <c r="G15" i="4"/>
  <c r="I14" i="4"/>
  <c r="K14" i="4" s="1"/>
  <c r="C7" i="4"/>
  <c r="G12" i="1"/>
  <c r="G43" i="3"/>
  <c r="G42" i="3"/>
  <c r="G38" i="3"/>
  <c r="G37" i="3"/>
  <c r="G39" i="3" s="1"/>
  <c r="I21" i="1" s="1"/>
  <c r="M21" i="1" s="1"/>
  <c r="G33" i="3"/>
  <c r="G32" i="3"/>
  <c r="G31" i="3"/>
  <c r="G30" i="3"/>
  <c r="G29" i="3"/>
  <c r="G25" i="3"/>
  <c r="G24" i="3"/>
  <c r="G21" i="3"/>
  <c r="I10" i="1" s="1"/>
  <c r="M10" i="1" s="1"/>
  <c r="I11" i="1"/>
  <c r="M11" i="1" s="1"/>
  <c r="I18" i="1"/>
  <c r="M18" i="1" s="1"/>
  <c r="I20" i="1"/>
  <c r="M20" i="1" s="1"/>
  <c r="G34" i="2"/>
  <c r="G26" i="1"/>
  <c r="I24" i="1"/>
  <c r="M24" i="1" s="1"/>
  <c r="I23" i="1"/>
  <c r="M23" i="1" s="1"/>
  <c r="I22" i="1"/>
  <c r="M22" i="1" s="1"/>
  <c r="I16" i="1"/>
  <c r="M16" i="1" s="1"/>
  <c r="I14" i="1"/>
  <c r="I15" i="1"/>
  <c r="M15" i="1" s="1"/>
  <c r="C7" i="1"/>
  <c r="M12" i="1" l="1"/>
  <c r="M25" i="1"/>
  <c r="I12" i="4"/>
  <c r="I15" i="4" s="1"/>
  <c r="K21" i="4"/>
  <c r="K17" i="4"/>
  <c r="K12" i="4"/>
  <c r="K15" i="4" s="1"/>
  <c r="I12" i="1"/>
  <c r="G34" i="3"/>
  <c r="G26" i="3"/>
  <c r="I19" i="1"/>
  <c r="M19" i="1" s="1"/>
  <c r="M14" i="1"/>
  <c r="I17" i="1" l="1"/>
  <c r="M17" i="1" s="1"/>
  <c r="I20" i="4"/>
  <c r="M26" i="1"/>
  <c r="I26" i="1" l="1"/>
  <c r="G35" i="2" s="1"/>
  <c r="G36" i="2" s="1"/>
  <c r="I29" i="4"/>
  <c r="K20" i="4"/>
  <c r="K29" i="4" s="1"/>
</calcChain>
</file>

<file path=xl/sharedStrings.xml><?xml version="1.0" encoding="utf-8"?>
<sst xmlns="http://schemas.openxmlformats.org/spreadsheetml/2006/main" count="180" uniqueCount="103">
  <si>
    <t>Utility Name:</t>
  </si>
  <si>
    <t>Graves County Water District</t>
  </si>
  <si>
    <t>SCHEDULE OF ADJUSTED OPERATIONS</t>
  </si>
  <si>
    <t>Operating Revenues</t>
  </si>
  <si>
    <t>Revenue from Metered Water Sales</t>
  </si>
  <si>
    <t>Other Water Revenues:</t>
  </si>
  <si>
    <t>Forfeited Discounts</t>
  </si>
  <si>
    <t>Misc. Service Revenues</t>
  </si>
  <si>
    <t>Total Operating Revenues</t>
  </si>
  <si>
    <t>Operating Expenses</t>
  </si>
  <si>
    <t>Salaries and Wages - Officers</t>
  </si>
  <si>
    <t>Purchased Water</t>
  </si>
  <si>
    <t>Purchased Power</t>
  </si>
  <si>
    <t>Chemicals</t>
  </si>
  <si>
    <t>Materials and Supplies</t>
  </si>
  <si>
    <t>Contractual Services - Management</t>
  </si>
  <si>
    <t>Rental of Equipment</t>
  </si>
  <si>
    <t>Insurance - Gen. Liability</t>
  </si>
  <si>
    <t>Bad Debt</t>
  </si>
  <si>
    <t>Miscellaneous Expenses</t>
  </si>
  <si>
    <t>Depreciation Expense</t>
  </si>
  <si>
    <t>Taxes Other Than Income</t>
  </si>
  <si>
    <t>Total Operating Expenses</t>
  </si>
  <si>
    <t>400 · Operating Revenues</t>
  </si>
  <si>
    <t>413 · Utility Plant Leased to Others</t>
  </si>
  <si>
    <t>Water Maintenace Expense Accts:603 · Salaries &amp; Wages - Officers etc</t>
  </si>
  <si>
    <t>Water Maintenace Expense Accts:610 · Purchased Water</t>
  </si>
  <si>
    <t>Water Maintenace Expense Accts:615 · Purchased Power</t>
  </si>
  <si>
    <t>Water Maintenace Expense Accts:618A · Chemical &amp; Analysis:618 · Chemicals</t>
  </si>
  <si>
    <t>Water Maintenace Expense Accts:618A · Chemical &amp; Analysis:635 · Contractual Service Water Testi</t>
  </si>
  <si>
    <t>Water Maintenace Expense Accts:620 · Materials &amp; Supplies</t>
  </si>
  <si>
    <t>Water Maintenace Expense Accts:631 · Contractual Service Engineering</t>
  </si>
  <si>
    <t>Water Maintenace Expense Accts:634a · Contracted Services:632 · Contractual Service Accounting</t>
  </si>
  <si>
    <t>Water Maintenace Expense Accts:634a · Contracted Services:633 · Contractual Service Legal</t>
  </si>
  <si>
    <t>Water Maintenace Expense Accts:634a · Contracted Services:634 · Contractual Ser. Management Fee</t>
  </si>
  <si>
    <t>Water Maintenace Expense Accts:634a · Contracted Services:636 · Contractual Service Other</t>
  </si>
  <si>
    <t>Water Maintenace Expense Accts:642 · Rental of Equipment</t>
  </si>
  <si>
    <t>Water Maintenace Expense Accts:656A · Insurance:657 · Insurance - General Liability</t>
  </si>
  <si>
    <t>Water Maintenace Expense Accts:656A · Insurance:659 · Insurance Other</t>
  </si>
  <si>
    <t>Water Maintenace Expense Accts:667 · Reg. Comm. Expense Other</t>
  </si>
  <si>
    <t>Water Maintenace Expense Accts:670 · Bad Debt Expense</t>
  </si>
  <si>
    <t>Water Maintenace Expense Accts:675 · Miscellaneous Expense</t>
  </si>
  <si>
    <t>403 · Depreciation Expense</t>
  </si>
  <si>
    <t>408 · Taxes Other than Income:408.10 · Utility Reg. Assessment Fees</t>
  </si>
  <si>
    <t>408 · Taxes Other than Income:408.12 · Payroll Taxes</t>
  </si>
  <si>
    <t>427 · Interest Expense:427.3 · Long-Term Debt</t>
  </si>
  <si>
    <t>427 · Interest Expense:427.4 · Customer Deposits</t>
  </si>
  <si>
    <t>415 · Merchandising Jobbing &amp; Contrac</t>
  </si>
  <si>
    <t>419 · Interest &amp; Dividend Income</t>
  </si>
  <si>
    <t>422 · Grant Income</t>
  </si>
  <si>
    <t>Water Operating Revenue Account:Other Water Revenues:470 · Forfeited Discounts</t>
  </si>
  <si>
    <t>Water Operating Revenue Account:Other Water Revenues:471 · Mis. Service Revenues</t>
  </si>
  <si>
    <t>Water Operating Revenue Account:Other Water Revenues:472 · Rents from Water Property</t>
  </si>
  <si>
    <t>Water Operating Revenue Account:Other Water Revenues:474 · Other Water Revenues</t>
  </si>
  <si>
    <t>Water Operating Revenue Account:Other Water Revenues:474 · Other Water Revenues:474.1 · HICKORY DEBT SURCHARGE</t>
  </si>
  <si>
    <t>Water Operating Revenue Account:Other Water Revenues:474 · Other Water Revenues:474.2 · WATER LOSS REDUCTION SURCHARGE</t>
  </si>
  <si>
    <t>Water Operating Revenue Account:Water Sales:461 · Metered Water Revenue:461.1 · Residential Customers</t>
  </si>
  <si>
    <t>Water Operating Revenue Account:Water Sales:461 · Metered Water Revenue:461.2 · Commercial Customers</t>
  </si>
  <si>
    <t>Water Operating Revenue Account:Water Sales:466 · Sales for Resale</t>
  </si>
  <si>
    <t>x</t>
  </si>
  <si>
    <t>Rents from Water Property</t>
  </si>
  <si>
    <t>Sales for Resale</t>
  </si>
  <si>
    <t>Other Water Rev. - Hickory Debt Surcharge</t>
  </si>
  <si>
    <t>Other Water Rev.</t>
  </si>
  <si>
    <t>Other Water Rev. - Water Loss Surcharge</t>
  </si>
  <si>
    <t>Metered Water Rev. · Residential</t>
  </si>
  <si>
    <t>Metered Water Rev. · Commercial</t>
  </si>
  <si>
    <t>Operating Revenues Water Sales - TB</t>
  </si>
  <si>
    <t>Acct. No.</t>
  </si>
  <si>
    <t>Account Title</t>
  </si>
  <si>
    <t>Amount</t>
  </si>
  <si>
    <t>Annual Report</t>
  </si>
  <si>
    <t>Trial Balance</t>
  </si>
  <si>
    <t>Mis. Service Rev.</t>
  </si>
  <si>
    <t>Account Title/Calculation Cite</t>
  </si>
  <si>
    <t>Salaries &amp; Wages - Officers etc</t>
  </si>
  <si>
    <t>618.A</t>
  </si>
  <si>
    <t>Chemical &amp; Analysis:618 · Chemicals</t>
  </si>
  <si>
    <t>Chemical &amp; Analysis:635 · Contractual Service Water Testi</t>
  </si>
  <si>
    <t>Total Contractual Services Management</t>
  </si>
  <si>
    <t>634.A</t>
  </si>
  <si>
    <t>Contractual Service Engineering</t>
  </si>
  <si>
    <t>Contracted Services:632 · Contractual Service Accounting</t>
  </si>
  <si>
    <t>Contracted Services:633 · Contractual Service Legal</t>
  </si>
  <si>
    <t>Contracted Services:634 · Contractual Ser. Management Fee</t>
  </si>
  <si>
    <t>Contracted Services:636 · Contractual Service Other</t>
  </si>
  <si>
    <t>656.A</t>
  </si>
  <si>
    <t>Insurance:657 · Insurance - General Liability</t>
  </si>
  <si>
    <t>Insurance:659 · Insurance Other</t>
  </si>
  <si>
    <t>Total Insurance</t>
  </si>
  <si>
    <t>Total Taxes Other Than Income</t>
  </si>
  <si>
    <t>408 - Payroll Taxes &amp; Utility Assesment</t>
  </si>
  <si>
    <t>Contractual Services</t>
  </si>
  <si>
    <t>Materials &amp; Supplies</t>
  </si>
  <si>
    <t>Bad Debt Expense</t>
  </si>
  <si>
    <t>Miscellaneous Expense</t>
  </si>
  <si>
    <t>Operating Revenues - Water Sales</t>
  </si>
  <si>
    <t>Insurance</t>
  </si>
  <si>
    <t>Taxes</t>
  </si>
  <si>
    <t>Audit Report</t>
  </si>
  <si>
    <t>Reg. Comm. Expense Other</t>
  </si>
  <si>
    <t>2023 Trial Balance Reconciliation</t>
  </si>
  <si>
    <t>Differences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</si>
</sst>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-#,##0.00"/>
    <numFmt numFmtId="165" formatCode="#,##0.0_);\(#,##0.0\)"/>
  </numFmts>
  <fonts count="8" x14ac:knownFonts="1">
    <font>
      <sz val="11"/>
      <color theme="1"/>
      <name val="Aptos Narrow"/>
      <family val="2"/>
      <scheme val="minor"/>
    </font>
    <font>
      <sz val="12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37" fontId="3" fillId="0" borderId="0" xfId="1" applyNumberFormat="1" applyFont="1" applyBorder="1" applyAlignment="1">
      <alignment vertical="center"/>
    </xf>
    <xf numFmtId="49" fontId="4" fillId="0" borderId="0" xfId="0" applyNumberFormat="1" applyFont="1"/>
    <xf numFmtId="164" fontId="5" fillId="0" borderId="0" xfId="0" applyNumberFormat="1" applyFont="1"/>
    <xf numFmtId="49" fontId="5" fillId="0" borderId="0" xfId="0" applyNumberFormat="1" applyFont="1"/>
    <xf numFmtId="49" fontId="6" fillId="0" borderId="0" xfId="0" applyNumberFormat="1" applyFont="1"/>
    <xf numFmtId="37" fontId="1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37" fontId="3" fillId="0" borderId="0" xfId="1" applyNumberFormat="1" applyFont="1" applyBorder="1" applyAlignment="1">
      <alignment horizontal="center" vertical="center"/>
    </xf>
    <xf numFmtId="37" fontId="3" fillId="0" borderId="1" xfId="1" applyNumberFormat="1" applyFont="1" applyBorder="1" applyAlignment="1">
      <alignment horizontal="center" vertical="center"/>
    </xf>
    <xf numFmtId="37" fontId="3" fillId="0" borderId="2" xfId="1" applyNumberFormat="1" applyFont="1" applyBorder="1" applyAlignment="1">
      <alignment vertical="center"/>
    </xf>
    <xf numFmtId="39" fontId="3" fillId="0" borderId="1" xfId="1" applyNumberFormat="1" applyFont="1" applyBorder="1" applyAlignment="1">
      <alignment horizontal="center" vertical="center"/>
    </xf>
    <xf numFmtId="39" fontId="3" fillId="0" borderId="0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65" fontId="1" fillId="0" borderId="0" xfId="1" applyNumberFormat="1" applyFont="1" applyBorder="1" applyAlignment="1">
      <alignment vertical="center"/>
    </xf>
    <xf numFmtId="0" fontId="7" fillId="0" borderId="0" xfId="0" applyFont="1"/>
    <xf numFmtId="39" fontId="1" fillId="0" borderId="1" xfId="1" applyNumberFormat="1" applyFont="1" applyBorder="1" applyAlignment="1">
      <alignment horizontal="center" vertical="center"/>
    </xf>
    <xf numFmtId="37" fontId="1" fillId="0" borderId="1" xfId="1" applyNumberFormat="1" applyFont="1" applyBorder="1" applyAlignment="1">
      <alignment horizontal="center" vertical="center"/>
    </xf>
    <xf numFmtId="37" fontId="1" fillId="0" borderId="2" xfId="1" applyNumberFormat="1" applyFont="1" applyBorder="1" applyAlignment="1">
      <alignment vertical="center"/>
    </xf>
    <xf numFmtId="39" fontId="1" fillId="0" borderId="0" xfId="1" applyNumberFormat="1" applyFont="1" applyBorder="1" applyAlignment="1">
      <alignment horizontal="center" vertical="center"/>
    </xf>
    <xf numFmtId="165" fontId="1" fillId="0" borderId="0" xfId="1" applyNumberFormat="1" applyFont="1" applyBorder="1" applyAlignment="1">
      <alignment horizontal="center" vertical="center"/>
    </xf>
    <xf numFmtId="37" fontId="1" fillId="0" borderId="0" xfId="1" applyNumberFormat="1" applyFont="1" applyBorder="1" applyAlignment="1">
      <alignment horizontal="center" vertical="center"/>
    </xf>
    <xf numFmtId="39" fontId="1" fillId="0" borderId="0" xfId="1" applyNumberFormat="1" applyFont="1" applyBorder="1" applyAlignment="1">
      <alignment horizontal="left" vertical="center"/>
    </xf>
    <xf numFmtId="165" fontId="2" fillId="0" borderId="0" xfId="1" applyNumberFormat="1" applyFont="1" applyBorder="1" applyAlignment="1">
      <alignment horizontal="center" vertical="center"/>
    </xf>
  </cellXfs>
  <cellStyles count="2">
    <cellStyle name="Comma 2" xfId="1" xr:uid="{DF665357-99E1-483A-BFF0-0A8B0DAE334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58003-5EBC-4BB6-B13E-99465853837C}">
  <dimension ref="B1:X27"/>
  <sheetViews>
    <sheetView tabSelected="1" topLeftCell="F5" zoomScale="154" zoomScaleNormal="154" workbookViewId="0">
      <selection activeCell="M8" sqref="M8"/>
    </sheetView>
  </sheetViews>
  <sheetFormatPr defaultColWidth="11.42578125" defaultRowHeight="15" x14ac:dyDescent="0.25"/>
  <cols>
    <col min="1" max="1" width="4.7109375" style="1" customWidth="1"/>
    <col min="2" max="2" width="2.28515625" style="1" customWidth="1"/>
    <col min="3" max="4" width="4.7109375" style="1" customWidth="1"/>
    <col min="5" max="5" width="3.42578125" style="1" customWidth="1"/>
    <col min="6" max="6" width="40.85546875" style="1" customWidth="1"/>
    <col min="7" max="7" width="16.42578125" style="1" customWidth="1"/>
    <col min="8" max="8" width="2.28515625" style="1" customWidth="1"/>
    <col min="9" max="9" width="15.7109375" style="1" customWidth="1"/>
    <col min="10" max="10" width="2.28515625" style="1" customWidth="1"/>
    <col min="11" max="11" width="15.7109375" style="1" customWidth="1"/>
    <col min="12" max="12" width="1.7109375" style="1" customWidth="1"/>
    <col min="13" max="13" width="15.7109375" style="1" customWidth="1"/>
    <col min="14" max="14" width="1.7109375" style="1" customWidth="1"/>
    <col min="15" max="15" width="15.7109375" style="12" customWidth="1"/>
    <col min="16" max="16" width="1.7109375" style="1" customWidth="1"/>
    <col min="17" max="17" width="44.7109375" style="6" customWidth="1"/>
    <col min="18" max="18" width="1.7109375" style="1" customWidth="1"/>
    <col min="19" max="19" width="6.85546875" style="1" customWidth="1"/>
    <col min="25" max="259" width="12.42578125" style="1" customWidth="1"/>
    <col min="260" max="16384" width="11.42578125" style="1"/>
  </cols>
  <sheetData>
    <row r="1" spans="2:19" x14ac:dyDescent="0.25">
      <c r="B1" s="1" t="s">
        <v>0</v>
      </c>
      <c r="F1" s="1" t="s">
        <v>1</v>
      </c>
    </row>
    <row r="5" spans="2:19" ht="6.95" customHeight="1" x14ac:dyDescent="0.25"/>
    <row r="6" spans="2:19" x14ac:dyDescent="0.25">
      <c r="C6" s="1" t="s">
        <v>101</v>
      </c>
    </row>
    <row r="7" spans="2:19" ht="18.75" customHeight="1" x14ac:dyDescent="0.25">
      <c r="C7" s="1" t="str">
        <f>F1</f>
        <v>Graves County Water District</v>
      </c>
    </row>
    <row r="8" spans="2:19" x14ac:dyDescent="0.25">
      <c r="G8" s="9" t="s">
        <v>71</v>
      </c>
      <c r="I8" s="9" t="s">
        <v>72</v>
      </c>
      <c r="K8" s="9" t="s">
        <v>99</v>
      </c>
      <c r="L8" s="8"/>
      <c r="M8" s="9" t="s">
        <v>102</v>
      </c>
      <c r="N8" s="8"/>
      <c r="O8" s="11" t="s">
        <v>68</v>
      </c>
      <c r="P8" s="7"/>
      <c r="Q8" s="13" t="s">
        <v>74</v>
      </c>
      <c r="R8" s="7"/>
      <c r="S8" s="7"/>
    </row>
    <row r="9" spans="2:19" x14ac:dyDescent="0.25">
      <c r="C9" s="1" t="s">
        <v>3</v>
      </c>
    </row>
    <row r="10" spans="2:19" x14ac:dyDescent="0.25">
      <c r="D10" s="1" t="s">
        <v>4</v>
      </c>
      <c r="G10" s="1">
        <v>2171725</v>
      </c>
      <c r="I10" s="1">
        <f>Sheet3!G21</f>
        <v>2171725.2000000002</v>
      </c>
      <c r="K10" s="1">
        <v>1272358</v>
      </c>
      <c r="M10" s="1">
        <f>I10-G10</f>
        <v>0.20000000018626451</v>
      </c>
      <c r="Q10" s="14" t="s">
        <v>67</v>
      </c>
    </row>
    <row r="11" spans="2:19" x14ac:dyDescent="0.25">
      <c r="D11" s="1" t="s">
        <v>7</v>
      </c>
      <c r="G11" s="1">
        <v>104961</v>
      </c>
      <c r="I11" s="1">
        <f>Sheet2!D2</f>
        <v>104961.04</v>
      </c>
      <c r="K11" s="1">
        <v>104961</v>
      </c>
      <c r="M11" s="1">
        <f>I11-G11</f>
        <v>3.9999999993597157E-2</v>
      </c>
      <c r="O11" s="12">
        <v>471</v>
      </c>
      <c r="Q11" s="6" t="s">
        <v>73</v>
      </c>
    </row>
    <row r="12" spans="2:19" ht="15.75" thickBot="1" x14ac:dyDescent="0.3">
      <c r="C12" s="1" t="s">
        <v>8</v>
      </c>
      <c r="G12" s="10">
        <f>SUM(G10:G11)</f>
        <v>2276686</v>
      </c>
      <c r="I12" s="10">
        <f>SUM(I10:I11)</f>
        <v>2276686.2400000002</v>
      </c>
      <c r="K12" s="10">
        <f>SUM(K10:K11)</f>
        <v>1377319</v>
      </c>
      <c r="M12" s="10">
        <f>SUM(M10:M11)</f>
        <v>0.24000000017986167</v>
      </c>
    </row>
    <row r="13" spans="2:19" ht="15.75" thickTop="1" x14ac:dyDescent="0.25">
      <c r="C13" s="1" t="s">
        <v>9</v>
      </c>
    </row>
    <row r="14" spans="2:19" ht="15.75" x14ac:dyDescent="0.25">
      <c r="D14" s="1" t="s">
        <v>10</v>
      </c>
      <c r="G14" s="1">
        <v>22225</v>
      </c>
      <c r="I14" s="1">
        <f>Sheet2!G14</f>
        <v>24300</v>
      </c>
      <c r="K14" s="1">
        <v>24300</v>
      </c>
      <c r="M14" s="1">
        <f t="shared" ref="M14:M25" si="0">I14-G14</f>
        <v>2075</v>
      </c>
      <c r="O14" s="12">
        <v>603</v>
      </c>
      <c r="Q14" s="5" t="s">
        <v>75</v>
      </c>
    </row>
    <row r="15" spans="2:19" ht="15.75" x14ac:dyDescent="0.25">
      <c r="D15" s="1" t="s">
        <v>11</v>
      </c>
      <c r="G15" s="1">
        <v>312335</v>
      </c>
      <c r="I15" s="1">
        <f>Sheet2!G15</f>
        <v>312334.56</v>
      </c>
      <c r="K15" s="1">
        <v>312334.56</v>
      </c>
      <c r="M15" s="1">
        <f t="shared" si="0"/>
        <v>-0.44000000000232831</v>
      </c>
      <c r="O15" s="12">
        <v>610</v>
      </c>
      <c r="Q15" s="5" t="s">
        <v>11</v>
      </c>
    </row>
    <row r="16" spans="2:19" ht="15.75" x14ac:dyDescent="0.25">
      <c r="D16" s="1" t="s">
        <v>12</v>
      </c>
      <c r="G16" s="1">
        <v>103380</v>
      </c>
      <c r="I16" s="1">
        <f>Sheet2!G16</f>
        <v>112221.28</v>
      </c>
      <c r="K16" s="1">
        <v>112221.28</v>
      </c>
      <c r="M16" s="1">
        <f t="shared" si="0"/>
        <v>8841.2799999999988</v>
      </c>
      <c r="O16" s="12">
        <v>615</v>
      </c>
      <c r="Q16" s="5" t="s">
        <v>12</v>
      </c>
    </row>
    <row r="17" spans="4:17" x14ac:dyDescent="0.25">
      <c r="D17" s="1" t="s">
        <v>13</v>
      </c>
      <c r="G17" s="1">
        <v>145723</v>
      </c>
      <c r="I17" s="1">
        <f>Sheet3!G26</f>
        <v>161309.94</v>
      </c>
      <c r="K17" s="1">
        <v>161309.94</v>
      </c>
      <c r="M17" s="1">
        <f t="shared" si="0"/>
        <v>15586.940000000002</v>
      </c>
      <c r="Q17" s="6" t="s">
        <v>13</v>
      </c>
    </row>
    <row r="18" spans="4:17" ht="15.75" x14ac:dyDescent="0.25">
      <c r="D18" s="1" t="s">
        <v>14</v>
      </c>
      <c r="G18" s="1">
        <v>198131</v>
      </c>
      <c r="I18" s="1">
        <f>Sheet2!G19</f>
        <v>203204</v>
      </c>
      <c r="K18" s="1">
        <v>203204</v>
      </c>
      <c r="M18" s="1">
        <f t="shared" si="0"/>
        <v>5073</v>
      </c>
      <c r="O18" s="12">
        <v>620</v>
      </c>
      <c r="Q18" s="5" t="s">
        <v>93</v>
      </c>
    </row>
    <row r="19" spans="4:17" x14ac:dyDescent="0.25">
      <c r="D19" s="1" t="s">
        <v>15</v>
      </c>
      <c r="G19" s="1">
        <v>1112225</v>
      </c>
      <c r="I19" s="1">
        <f>Sheet3!G34</f>
        <v>1150866.48</v>
      </c>
      <c r="K19" s="1">
        <v>1150866.48</v>
      </c>
      <c r="M19" s="1">
        <f t="shared" si="0"/>
        <v>38641.479999999981</v>
      </c>
      <c r="Q19" s="6" t="s">
        <v>92</v>
      </c>
    </row>
    <row r="20" spans="4:17" ht="15.75" x14ac:dyDescent="0.25">
      <c r="D20" s="1" t="s">
        <v>16</v>
      </c>
      <c r="G20" s="1">
        <v>127750</v>
      </c>
      <c r="I20" s="1">
        <f>Sheet2!G25</f>
        <v>127749.68</v>
      </c>
      <c r="K20" s="1">
        <v>127749.68</v>
      </c>
      <c r="M20" s="1">
        <f t="shared" si="0"/>
        <v>-0.32000000000698492</v>
      </c>
      <c r="O20" s="12">
        <v>642</v>
      </c>
      <c r="Q20" s="5" t="s">
        <v>16</v>
      </c>
    </row>
    <row r="21" spans="4:17" x14ac:dyDescent="0.25">
      <c r="D21" s="1" t="s">
        <v>17</v>
      </c>
      <c r="G21" s="1">
        <v>25440</v>
      </c>
      <c r="I21" s="1">
        <f>Sheet3!G39</f>
        <v>27751.739999999998</v>
      </c>
      <c r="K21" s="1">
        <v>27751.739999999998</v>
      </c>
      <c r="M21" s="1">
        <f t="shared" si="0"/>
        <v>2311.739999999998</v>
      </c>
      <c r="Q21" s="6" t="s">
        <v>89</v>
      </c>
    </row>
    <row r="22" spans="4:17" ht="15.75" x14ac:dyDescent="0.25">
      <c r="D22" s="1" t="s">
        <v>18</v>
      </c>
      <c r="G22" s="1">
        <v>23233</v>
      </c>
      <c r="I22" s="1">
        <f>Sheet2!G29</f>
        <v>23233.38</v>
      </c>
      <c r="K22" s="1">
        <v>23233.38</v>
      </c>
      <c r="M22" s="1">
        <f t="shared" si="0"/>
        <v>0.38000000000101863</v>
      </c>
      <c r="O22" s="12">
        <v>670</v>
      </c>
      <c r="Q22" s="5" t="s">
        <v>94</v>
      </c>
    </row>
    <row r="23" spans="4:17" ht="15.75" x14ac:dyDescent="0.25">
      <c r="D23" s="1" t="s">
        <v>19</v>
      </c>
      <c r="G23" s="1">
        <v>39189</v>
      </c>
      <c r="I23" s="1">
        <f>Sheet2!G30</f>
        <v>41005.07</v>
      </c>
      <c r="K23" s="1">
        <v>41005.07</v>
      </c>
      <c r="M23" s="1">
        <f t="shared" si="0"/>
        <v>1816.0699999999997</v>
      </c>
      <c r="O23" s="12">
        <v>675</v>
      </c>
      <c r="Q23" s="5" t="s">
        <v>95</v>
      </c>
    </row>
    <row r="24" spans="4:17" ht="15.75" x14ac:dyDescent="0.25">
      <c r="D24" s="1" t="s">
        <v>20</v>
      </c>
      <c r="G24" s="1">
        <v>341954</v>
      </c>
      <c r="I24" s="1">
        <f>Sheet2!G31</f>
        <v>362993.73</v>
      </c>
      <c r="K24" s="1">
        <v>362993.73</v>
      </c>
      <c r="M24" s="1">
        <f t="shared" si="0"/>
        <v>21039.729999999981</v>
      </c>
      <c r="O24" s="12">
        <v>403</v>
      </c>
      <c r="Q24" s="5" t="s">
        <v>20</v>
      </c>
    </row>
    <row r="25" spans="4:17" x14ac:dyDescent="0.25">
      <c r="D25" s="1" t="s">
        <v>21</v>
      </c>
      <c r="G25" s="1">
        <v>5249</v>
      </c>
      <c r="I25" s="1">
        <f>Sheet3!G45</f>
        <v>5510.35</v>
      </c>
      <c r="K25" s="1">
        <v>5510</v>
      </c>
      <c r="M25" s="1">
        <f t="shared" si="0"/>
        <v>261.35000000000036</v>
      </c>
      <c r="Q25" s="6" t="s">
        <v>91</v>
      </c>
    </row>
    <row r="26" spans="4:17" ht="15.75" thickBot="1" x14ac:dyDescent="0.3">
      <c r="D26" s="1" t="s">
        <v>22</v>
      </c>
      <c r="G26" s="10">
        <f>SUM(G14:G25)</f>
        <v>2456834</v>
      </c>
      <c r="I26" s="10">
        <f>SUM(I14:I25)</f>
        <v>2552480.21</v>
      </c>
      <c r="K26" s="10">
        <f>SUM(K14:K25)</f>
        <v>2552479.86</v>
      </c>
      <c r="M26" s="10">
        <f>SUM(M14:M25)</f>
        <v>95646.209999999963</v>
      </c>
    </row>
    <row r="27" spans="4:17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7770C-E963-4DDB-9207-46D198FB7EC0}">
  <dimension ref="B1:V30"/>
  <sheetViews>
    <sheetView topLeftCell="A5" workbookViewId="0">
      <selection activeCell="G17" sqref="G17:G28"/>
    </sheetView>
  </sheetViews>
  <sheetFormatPr defaultColWidth="11.42578125" defaultRowHeight="15" x14ac:dyDescent="0.25"/>
  <cols>
    <col min="1" max="1" width="4.7109375" style="1" customWidth="1"/>
    <col min="2" max="2" width="2.28515625" style="1" customWidth="1"/>
    <col min="3" max="4" width="4.7109375" style="1" customWidth="1"/>
    <col min="5" max="5" width="3.42578125" style="1" customWidth="1"/>
    <col min="6" max="6" width="40.85546875" style="1" customWidth="1"/>
    <col min="7" max="7" width="16.42578125" style="1" customWidth="1"/>
    <col min="8" max="8" width="2.28515625" style="1" customWidth="1"/>
    <col min="9" max="9" width="15.7109375" style="1" customWidth="1"/>
    <col min="10" max="10" width="1.7109375" style="1" customWidth="1"/>
    <col min="11" max="11" width="15.7109375" style="1" customWidth="1"/>
    <col min="12" max="12" width="1.7109375" style="1" customWidth="1"/>
    <col min="13" max="13" width="15.7109375" style="12" customWidth="1"/>
    <col min="14" max="14" width="1.7109375" style="1" customWidth="1"/>
    <col min="15" max="15" width="44.7109375" style="6" customWidth="1"/>
    <col min="16" max="16" width="1.7109375" style="1" customWidth="1"/>
    <col min="17" max="17" width="6.85546875" style="1" customWidth="1"/>
    <col min="23" max="257" width="12.42578125" style="1" customWidth="1"/>
    <col min="258" max="16384" width="11.42578125" style="1"/>
  </cols>
  <sheetData>
    <row r="1" spans="2:17" x14ac:dyDescent="0.25">
      <c r="B1" s="1" t="s">
        <v>0</v>
      </c>
      <c r="F1" s="1" t="s">
        <v>1</v>
      </c>
    </row>
    <row r="5" spans="2:17" ht="6.95" customHeight="1" x14ac:dyDescent="0.25"/>
    <row r="6" spans="2:17" x14ac:dyDescent="0.25">
      <c r="C6" s="1" t="s">
        <v>2</v>
      </c>
    </row>
    <row r="7" spans="2:17" ht="18.75" customHeight="1" x14ac:dyDescent="0.25">
      <c r="C7" s="1" t="str">
        <f>F1</f>
        <v>Graves County Water District</v>
      </c>
    </row>
    <row r="8" spans="2:17" ht="6.95" customHeight="1" x14ac:dyDescent="0.25"/>
    <row r="9" spans="2:17" ht="6.95" customHeight="1" x14ac:dyDescent="0.25"/>
    <row r="10" spans="2:17" x14ac:dyDescent="0.25">
      <c r="G10" s="9" t="s">
        <v>72</v>
      </c>
      <c r="I10" s="9" t="s">
        <v>72</v>
      </c>
      <c r="J10" s="8"/>
      <c r="L10" s="8"/>
      <c r="M10" s="11" t="s">
        <v>68</v>
      </c>
      <c r="N10" s="7"/>
      <c r="O10" s="13" t="s">
        <v>74</v>
      </c>
      <c r="P10" s="7"/>
      <c r="Q10" s="7"/>
    </row>
    <row r="11" spans="2:17" x14ac:dyDescent="0.25">
      <c r="C11" s="1" t="s">
        <v>3</v>
      </c>
    </row>
    <row r="12" spans="2:17" x14ac:dyDescent="0.25">
      <c r="D12" s="1" t="s">
        <v>4</v>
      </c>
      <c r="G12" s="1">
        <v>2171725</v>
      </c>
      <c r="I12" s="1">
        <f>Sheet3!G21</f>
        <v>2171725.2000000002</v>
      </c>
      <c r="K12" s="1">
        <f>I12-G12</f>
        <v>0.20000000018626451</v>
      </c>
      <c r="O12" s="14" t="s">
        <v>67</v>
      </c>
    </row>
    <row r="13" spans="2:17" x14ac:dyDescent="0.25">
      <c r="D13" s="1" t="s">
        <v>5</v>
      </c>
    </row>
    <row r="14" spans="2:17" x14ac:dyDescent="0.25">
      <c r="E14" s="1" t="s">
        <v>7</v>
      </c>
      <c r="G14" s="1">
        <v>104961</v>
      </c>
      <c r="I14" s="1">
        <f>Sheet2!D2</f>
        <v>104961.04</v>
      </c>
      <c r="K14" s="1">
        <f>I14-G14</f>
        <v>3.9999999993597157E-2</v>
      </c>
      <c r="M14" s="12">
        <v>471</v>
      </c>
      <c r="O14" s="6" t="s">
        <v>73</v>
      </c>
    </row>
    <row r="15" spans="2:17" ht="15.75" thickBot="1" x14ac:dyDescent="0.3">
      <c r="C15" s="1" t="s">
        <v>8</v>
      </c>
      <c r="G15" s="10">
        <f>SUM(G12:G14)</f>
        <v>2276686</v>
      </c>
      <c r="I15" s="10">
        <f>SUM(I12:I14)</f>
        <v>2276686.2400000002</v>
      </c>
      <c r="K15" s="10">
        <f>SUM(K12:K14)</f>
        <v>0.24000000017986167</v>
      </c>
    </row>
    <row r="16" spans="2:17" ht="15.75" thickTop="1" x14ac:dyDescent="0.25">
      <c r="C16" s="1" t="s">
        <v>9</v>
      </c>
    </row>
    <row r="17" spans="4:15" ht="15.75" x14ac:dyDescent="0.25">
      <c r="D17" s="1" t="s">
        <v>10</v>
      </c>
      <c r="G17" s="1">
        <v>24300</v>
      </c>
      <c r="I17" s="1">
        <v>24300</v>
      </c>
      <c r="K17" s="1">
        <f t="shared" ref="K17:K28" si="0">I17-G17</f>
        <v>0</v>
      </c>
      <c r="M17" s="12">
        <v>603</v>
      </c>
      <c r="O17" s="5" t="s">
        <v>75</v>
      </c>
    </row>
    <row r="18" spans="4:15" ht="15.75" x14ac:dyDescent="0.25">
      <c r="D18" s="1" t="s">
        <v>11</v>
      </c>
      <c r="G18" s="1">
        <v>312334.56</v>
      </c>
      <c r="I18" s="1">
        <v>312335</v>
      </c>
      <c r="K18" s="1">
        <f t="shared" si="0"/>
        <v>0.44000000000232831</v>
      </c>
      <c r="M18" s="12">
        <v>610</v>
      </c>
      <c r="O18" s="5" t="s">
        <v>11</v>
      </c>
    </row>
    <row r="19" spans="4:15" ht="15.75" x14ac:dyDescent="0.25">
      <c r="D19" s="1" t="s">
        <v>12</v>
      </c>
      <c r="G19" s="1">
        <v>112221.28</v>
      </c>
      <c r="I19" s="1">
        <v>112221</v>
      </c>
      <c r="K19" s="1">
        <f t="shared" si="0"/>
        <v>-0.27999999999883585</v>
      </c>
      <c r="M19" s="12">
        <v>615</v>
      </c>
      <c r="O19" s="5" t="s">
        <v>12</v>
      </c>
    </row>
    <row r="20" spans="4:15" x14ac:dyDescent="0.25">
      <c r="D20" s="1" t="s">
        <v>13</v>
      </c>
      <c r="G20" s="1">
        <v>161309.94</v>
      </c>
      <c r="I20" s="1">
        <f>Sheet3!G26</f>
        <v>161309.94</v>
      </c>
      <c r="K20" s="1">
        <f t="shared" si="0"/>
        <v>0</v>
      </c>
      <c r="O20" s="6" t="s">
        <v>13</v>
      </c>
    </row>
    <row r="21" spans="4:15" ht="15.75" x14ac:dyDescent="0.25">
      <c r="D21" s="1" t="s">
        <v>14</v>
      </c>
      <c r="G21" s="1">
        <v>203204</v>
      </c>
      <c r="I21" s="1">
        <v>203204</v>
      </c>
      <c r="K21" s="1">
        <f t="shared" si="0"/>
        <v>0</v>
      </c>
      <c r="M21" s="12">
        <v>620</v>
      </c>
      <c r="O21" s="5" t="s">
        <v>93</v>
      </c>
    </row>
    <row r="22" spans="4:15" x14ac:dyDescent="0.25">
      <c r="D22" s="1" t="s">
        <v>15</v>
      </c>
      <c r="G22" s="1">
        <v>1150866.48</v>
      </c>
      <c r="I22" s="1">
        <v>1150866</v>
      </c>
      <c r="K22" s="1">
        <f t="shared" si="0"/>
        <v>-0.47999999998137355</v>
      </c>
      <c r="O22" s="6" t="s">
        <v>92</v>
      </c>
    </row>
    <row r="23" spans="4:15" ht="15.75" x14ac:dyDescent="0.25">
      <c r="D23" s="1" t="s">
        <v>16</v>
      </c>
      <c r="G23" s="1">
        <v>127749.68</v>
      </c>
      <c r="I23" s="1">
        <v>127750</v>
      </c>
      <c r="K23" s="1">
        <f t="shared" si="0"/>
        <v>0.32000000000698492</v>
      </c>
      <c r="M23" s="12">
        <v>642</v>
      </c>
      <c r="O23" s="5" t="s">
        <v>16</v>
      </c>
    </row>
    <row r="24" spans="4:15" x14ac:dyDescent="0.25">
      <c r="D24" s="1" t="s">
        <v>17</v>
      </c>
      <c r="G24" s="1">
        <v>27751.739999999998</v>
      </c>
      <c r="I24" s="1">
        <v>27752</v>
      </c>
      <c r="K24" s="1">
        <f t="shared" si="0"/>
        <v>0.26000000000203727</v>
      </c>
      <c r="O24" s="6" t="s">
        <v>89</v>
      </c>
    </row>
    <row r="25" spans="4:15" ht="15.75" x14ac:dyDescent="0.25">
      <c r="D25" s="1" t="s">
        <v>18</v>
      </c>
      <c r="G25" s="1">
        <v>23233.38</v>
      </c>
      <c r="I25" s="1">
        <v>23233</v>
      </c>
      <c r="K25" s="1">
        <f t="shared" si="0"/>
        <v>-0.38000000000101863</v>
      </c>
      <c r="M25" s="12">
        <v>670</v>
      </c>
      <c r="O25" s="5" t="s">
        <v>94</v>
      </c>
    </row>
    <row r="26" spans="4:15" ht="15.75" x14ac:dyDescent="0.25">
      <c r="D26" s="1" t="s">
        <v>19</v>
      </c>
      <c r="G26" s="1">
        <v>41005.07</v>
      </c>
      <c r="I26" s="1">
        <v>41006</v>
      </c>
      <c r="K26" s="1">
        <f t="shared" si="0"/>
        <v>0.93000000000029104</v>
      </c>
      <c r="M26" s="12">
        <v>675</v>
      </c>
      <c r="O26" s="5" t="s">
        <v>95</v>
      </c>
    </row>
    <row r="27" spans="4:15" ht="15.75" x14ac:dyDescent="0.25">
      <c r="D27" s="1" t="s">
        <v>20</v>
      </c>
      <c r="G27" s="1">
        <v>362993.73</v>
      </c>
      <c r="I27" s="1">
        <f>Sheet2!G31</f>
        <v>362993.73</v>
      </c>
      <c r="K27" s="1">
        <f t="shared" si="0"/>
        <v>0</v>
      </c>
      <c r="M27" s="12">
        <v>403</v>
      </c>
      <c r="O27" s="5" t="s">
        <v>20</v>
      </c>
    </row>
    <row r="28" spans="4:15" x14ac:dyDescent="0.25">
      <c r="D28" s="1" t="s">
        <v>21</v>
      </c>
      <c r="G28" s="1">
        <v>5510</v>
      </c>
      <c r="I28" s="1">
        <v>5510</v>
      </c>
      <c r="K28" s="1">
        <f t="shared" si="0"/>
        <v>0</v>
      </c>
      <c r="O28" s="6" t="s">
        <v>91</v>
      </c>
    </row>
    <row r="29" spans="4:15" ht="15.75" thickBot="1" x14ac:dyDescent="0.3">
      <c r="D29" s="1" t="s">
        <v>22</v>
      </c>
      <c r="G29" s="10">
        <f>SUM(G17:G28)</f>
        <v>2552479.86</v>
      </c>
      <c r="I29" s="10">
        <f>SUM(I17:I28)</f>
        <v>2552480.67</v>
      </c>
      <c r="K29" s="10">
        <f>SUM(K17:K28)</f>
        <v>0.8100000000304135</v>
      </c>
    </row>
    <row r="30" spans="4:15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45B62-428D-4FAD-B33B-72B93D057E90}">
  <dimension ref="C10:G45"/>
  <sheetViews>
    <sheetView topLeftCell="A33" workbookViewId="0">
      <selection activeCell="E45" sqref="E45"/>
    </sheetView>
  </sheetViews>
  <sheetFormatPr defaultColWidth="16.7109375" defaultRowHeight="15" x14ac:dyDescent="0.2"/>
  <cols>
    <col min="1" max="2" width="16.7109375" style="15"/>
    <col min="3" max="3" width="16.7109375" style="19"/>
    <col min="4" max="4" width="2.7109375" style="14" customWidth="1"/>
    <col min="5" max="5" width="78.140625" style="14" customWidth="1"/>
    <col min="6" max="6" width="2.7109375" style="14" customWidth="1"/>
    <col min="7" max="7" width="16.7109375" style="6"/>
    <col min="8" max="16384" width="16.7109375" style="15"/>
  </cols>
  <sheetData>
    <row r="10" spans="3:7" x14ac:dyDescent="0.2">
      <c r="C10" s="23"/>
      <c r="D10" s="23"/>
      <c r="E10" s="23"/>
      <c r="F10" s="23"/>
      <c r="G10" s="23"/>
    </row>
    <row r="11" spans="3:7" x14ac:dyDescent="0.2">
      <c r="C11" s="16" t="s">
        <v>68</v>
      </c>
      <c r="E11" s="13" t="s">
        <v>69</v>
      </c>
      <c r="G11" s="17" t="s">
        <v>70</v>
      </c>
    </row>
    <row r="12" spans="3:7" x14ac:dyDescent="0.2">
      <c r="C12" s="22" t="s">
        <v>96</v>
      </c>
      <c r="E12" s="20"/>
      <c r="G12" s="21"/>
    </row>
    <row r="13" spans="3:7" x14ac:dyDescent="0.2">
      <c r="C13" s="19">
        <v>470</v>
      </c>
      <c r="E13" s="14" t="s">
        <v>6</v>
      </c>
      <c r="G13" s="6">
        <v>622.5</v>
      </c>
    </row>
    <row r="14" spans="3:7" x14ac:dyDescent="0.2">
      <c r="C14" s="19">
        <v>472</v>
      </c>
      <c r="E14" s="14" t="s">
        <v>60</v>
      </c>
      <c r="G14" s="6">
        <v>1400</v>
      </c>
    </row>
    <row r="15" spans="3:7" x14ac:dyDescent="0.2">
      <c r="C15" s="19">
        <v>474</v>
      </c>
      <c r="E15" s="14" t="s">
        <v>63</v>
      </c>
      <c r="G15" s="6">
        <v>707.3</v>
      </c>
    </row>
    <row r="16" spans="3:7" x14ac:dyDescent="0.2">
      <c r="C16" s="19">
        <v>474.1</v>
      </c>
      <c r="E16" s="14" t="s">
        <v>62</v>
      </c>
      <c r="G16" s="6">
        <v>7225</v>
      </c>
    </row>
    <row r="17" spans="3:7" x14ac:dyDescent="0.2">
      <c r="C17" s="19">
        <v>474.2</v>
      </c>
      <c r="E17" s="14" t="s">
        <v>64</v>
      </c>
      <c r="G17" s="6">
        <v>284700</v>
      </c>
    </row>
    <row r="18" spans="3:7" x14ac:dyDescent="0.2">
      <c r="C18" s="19">
        <v>461.1</v>
      </c>
      <c r="E18" s="14" t="s">
        <v>65</v>
      </c>
      <c r="G18" s="6">
        <v>1506286.84</v>
      </c>
    </row>
    <row r="19" spans="3:7" x14ac:dyDescent="0.2">
      <c r="C19" s="19">
        <v>461.2</v>
      </c>
      <c r="E19" s="14" t="s">
        <v>66</v>
      </c>
      <c r="G19" s="6">
        <v>348241.6</v>
      </c>
    </row>
    <row r="20" spans="3:7" x14ac:dyDescent="0.2">
      <c r="C20" s="19">
        <v>466</v>
      </c>
      <c r="E20" s="14" t="s">
        <v>61</v>
      </c>
      <c r="G20" s="6">
        <v>22541.96</v>
      </c>
    </row>
    <row r="21" spans="3:7" ht="15.75" thickBot="1" x14ac:dyDescent="0.25">
      <c r="E21" s="14" t="s">
        <v>67</v>
      </c>
      <c r="G21" s="18">
        <f>SUM(G13:G20)</f>
        <v>2171725.2000000002</v>
      </c>
    </row>
    <row r="22" spans="3:7" ht="15.75" thickTop="1" x14ac:dyDescent="0.2"/>
    <row r="23" spans="3:7" x14ac:dyDescent="0.2">
      <c r="C23" s="22" t="s">
        <v>13</v>
      </c>
    </row>
    <row r="24" spans="3:7" x14ac:dyDescent="0.2">
      <c r="C24" s="19" t="s">
        <v>76</v>
      </c>
      <c r="E24" s="5" t="s">
        <v>77</v>
      </c>
      <c r="G24" s="6">
        <f>Sheet2!G17</f>
        <v>102467.68</v>
      </c>
    </row>
    <row r="25" spans="3:7" x14ac:dyDescent="0.2">
      <c r="C25" s="19" t="s">
        <v>76</v>
      </c>
      <c r="E25" s="5" t="s">
        <v>78</v>
      </c>
      <c r="G25" s="6">
        <f>Sheet2!G18</f>
        <v>58842.26</v>
      </c>
    </row>
    <row r="26" spans="3:7" ht="15.75" thickBot="1" x14ac:dyDescent="0.25">
      <c r="E26" s="14" t="s">
        <v>13</v>
      </c>
      <c r="G26" s="18">
        <f>SUM(G24:G25)</f>
        <v>161309.94</v>
      </c>
    </row>
    <row r="27" spans="3:7" ht="15.75" thickTop="1" x14ac:dyDescent="0.2"/>
    <row r="28" spans="3:7" x14ac:dyDescent="0.2">
      <c r="C28" s="22" t="s">
        <v>92</v>
      </c>
    </row>
    <row r="29" spans="3:7" x14ac:dyDescent="0.2">
      <c r="C29" s="19">
        <v>631</v>
      </c>
      <c r="E29" s="5" t="s">
        <v>81</v>
      </c>
      <c r="G29" s="6">
        <f>Sheet2!G20</f>
        <v>37755</v>
      </c>
    </row>
    <row r="30" spans="3:7" x14ac:dyDescent="0.2">
      <c r="C30" s="19" t="s">
        <v>80</v>
      </c>
      <c r="E30" s="5" t="s">
        <v>82</v>
      </c>
      <c r="G30" s="6">
        <f>Sheet2!G21</f>
        <v>8800</v>
      </c>
    </row>
    <row r="31" spans="3:7" x14ac:dyDescent="0.2">
      <c r="C31" s="19" t="s">
        <v>80</v>
      </c>
      <c r="E31" s="5" t="s">
        <v>83</v>
      </c>
      <c r="G31" s="6">
        <f>Sheet2!G22</f>
        <v>21306.62</v>
      </c>
    </row>
    <row r="32" spans="3:7" x14ac:dyDescent="0.2">
      <c r="C32" s="19" t="s">
        <v>80</v>
      </c>
      <c r="E32" s="5" t="s">
        <v>84</v>
      </c>
      <c r="G32" s="6">
        <f>Sheet2!G23</f>
        <v>1032338.98</v>
      </c>
    </row>
    <row r="33" spans="3:7" x14ac:dyDescent="0.2">
      <c r="C33" s="19" t="s">
        <v>80</v>
      </c>
      <c r="E33" s="5" t="s">
        <v>85</v>
      </c>
      <c r="G33" s="6">
        <f>Sheet2!G24</f>
        <v>50665.88</v>
      </c>
    </row>
    <row r="34" spans="3:7" x14ac:dyDescent="0.2">
      <c r="E34" s="14" t="s">
        <v>79</v>
      </c>
      <c r="G34" s="6">
        <f>SUM(G29:G33)</f>
        <v>1150866.48</v>
      </c>
    </row>
    <row r="36" spans="3:7" x14ac:dyDescent="0.2">
      <c r="C36" s="22" t="s">
        <v>97</v>
      </c>
    </row>
    <row r="37" spans="3:7" x14ac:dyDescent="0.2">
      <c r="C37" s="19" t="s">
        <v>86</v>
      </c>
      <c r="E37" s="5" t="s">
        <v>87</v>
      </c>
      <c r="G37" s="6">
        <f>Sheet2!G26</f>
        <v>10618.64</v>
      </c>
    </row>
    <row r="38" spans="3:7" x14ac:dyDescent="0.2">
      <c r="C38" s="19" t="s">
        <v>86</v>
      </c>
      <c r="E38" s="5" t="s">
        <v>88</v>
      </c>
      <c r="G38" s="6">
        <f>Sheet2!G27</f>
        <v>17133.099999999999</v>
      </c>
    </row>
    <row r="39" spans="3:7" x14ac:dyDescent="0.2">
      <c r="E39" s="14" t="s">
        <v>89</v>
      </c>
      <c r="G39" s="6">
        <f>SUM(G37:G38)</f>
        <v>27751.739999999998</v>
      </c>
    </row>
    <row r="41" spans="3:7" x14ac:dyDescent="0.2">
      <c r="C41" s="22" t="s">
        <v>98</v>
      </c>
    </row>
    <row r="42" spans="3:7" x14ac:dyDescent="0.2">
      <c r="C42" s="19">
        <v>408.1</v>
      </c>
      <c r="E42" s="5" t="s">
        <v>43</v>
      </c>
      <c r="G42" s="6">
        <f>Sheet2!G32</f>
        <v>3129.8</v>
      </c>
    </row>
    <row r="43" spans="3:7" x14ac:dyDescent="0.2">
      <c r="C43" s="19">
        <v>408.12</v>
      </c>
      <c r="E43" s="5" t="s">
        <v>44</v>
      </c>
      <c r="G43" s="6">
        <f>Sheet2!G33</f>
        <v>1880.55</v>
      </c>
    </row>
    <row r="44" spans="3:7" x14ac:dyDescent="0.2">
      <c r="C44" s="19">
        <v>667</v>
      </c>
      <c r="E44" s="5" t="s">
        <v>100</v>
      </c>
      <c r="G44" s="6">
        <f>Sheet2!G28</f>
        <v>500</v>
      </c>
    </row>
    <row r="45" spans="3:7" x14ac:dyDescent="0.2">
      <c r="E45" s="14" t="s">
        <v>90</v>
      </c>
      <c r="G45" s="6">
        <f>SUM(G42:G44)</f>
        <v>5510.35</v>
      </c>
    </row>
  </sheetData>
  <mergeCells count="1">
    <mergeCell ref="C10:G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94281-8660-4E99-8D94-3E27050E5A59}">
  <dimension ref="A1:I43"/>
  <sheetViews>
    <sheetView topLeftCell="A19" zoomScale="148" zoomScaleNormal="148" workbookViewId="0">
      <selection activeCell="A28" sqref="A28"/>
    </sheetView>
  </sheetViews>
  <sheetFormatPr defaultRowHeight="15" x14ac:dyDescent="0.25"/>
  <cols>
    <col min="1" max="1" width="65.7109375" customWidth="1"/>
    <col min="7" max="7" width="16.7109375" customWidth="1"/>
  </cols>
  <sheetData>
    <row r="1" spans="1:9" x14ac:dyDescent="0.25">
      <c r="A1" s="2" t="s">
        <v>50</v>
      </c>
      <c r="B1" s="3"/>
      <c r="C1" s="4"/>
      <c r="D1" s="3">
        <v>622.5</v>
      </c>
    </row>
    <row r="2" spans="1:9" x14ac:dyDescent="0.25">
      <c r="A2" s="2" t="s">
        <v>51</v>
      </c>
      <c r="B2" s="3"/>
      <c r="C2" s="4"/>
      <c r="D2" s="3">
        <v>104961.04</v>
      </c>
    </row>
    <row r="3" spans="1:9" x14ac:dyDescent="0.25">
      <c r="A3" s="2" t="s">
        <v>52</v>
      </c>
      <c r="B3" s="3"/>
      <c r="C3" s="4"/>
      <c r="D3" s="3">
        <v>1400</v>
      </c>
    </row>
    <row r="4" spans="1:9" x14ac:dyDescent="0.25">
      <c r="A4" s="2" t="s">
        <v>53</v>
      </c>
      <c r="B4" s="3"/>
      <c r="C4" s="4"/>
      <c r="D4" s="3">
        <v>707.3</v>
      </c>
    </row>
    <row r="5" spans="1:9" x14ac:dyDescent="0.25">
      <c r="A5" s="2" t="s">
        <v>54</v>
      </c>
      <c r="B5" s="3"/>
      <c r="C5" s="4"/>
      <c r="D5" s="3">
        <v>7225</v>
      </c>
    </row>
    <row r="6" spans="1:9" x14ac:dyDescent="0.25">
      <c r="A6" s="2" t="s">
        <v>55</v>
      </c>
      <c r="B6" s="3"/>
      <c r="C6" s="4"/>
      <c r="D6" s="3">
        <v>284700</v>
      </c>
    </row>
    <row r="7" spans="1:9" x14ac:dyDescent="0.25">
      <c r="A7" s="2" t="s">
        <v>56</v>
      </c>
      <c r="B7" s="3"/>
      <c r="C7" s="4"/>
      <c r="D7" s="3">
        <v>1506286.84</v>
      </c>
    </row>
    <row r="8" spans="1:9" x14ac:dyDescent="0.25">
      <c r="A8" s="2" t="s">
        <v>57</v>
      </c>
      <c r="B8" s="3"/>
      <c r="C8" s="4"/>
      <c r="D8" s="3">
        <v>348241.6</v>
      </c>
    </row>
    <row r="9" spans="1:9" x14ac:dyDescent="0.25">
      <c r="A9" s="2" t="s">
        <v>58</v>
      </c>
      <c r="B9" s="3"/>
      <c r="C9" s="4"/>
      <c r="D9" s="3">
        <v>22541.96</v>
      </c>
    </row>
    <row r="10" spans="1:9" x14ac:dyDescent="0.25">
      <c r="A10" s="2" t="s">
        <v>23</v>
      </c>
      <c r="B10" s="3"/>
      <c r="C10" s="4"/>
      <c r="D10" s="3">
        <v>100632.74</v>
      </c>
    </row>
    <row r="11" spans="1:9" x14ac:dyDescent="0.25">
      <c r="A11" s="2" t="s">
        <v>24</v>
      </c>
      <c r="B11" s="3"/>
      <c r="C11" s="4"/>
      <c r="D11" s="3">
        <v>7000</v>
      </c>
    </row>
    <row r="12" spans="1:9" x14ac:dyDescent="0.25">
      <c r="A12" s="2" t="s">
        <v>23</v>
      </c>
      <c r="B12" s="2"/>
      <c r="C12" s="2"/>
      <c r="D12" s="2"/>
      <c r="E12" s="2"/>
      <c r="F12" s="2"/>
      <c r="G12" s="3"/>
      <c r="H12" s="4"/>
      <c r="I12" s="3">
        <v>100632.74</v>
      </c>
    </row>
    <row r="13" spans="1:9" x14ac:dyDescent="0.25">
      <c r="A13" s="2" t="s">
        <v>24</v>
      </c>
      <c r="B13" s="2"/>
      <c r="C13" s="2"/>
      <c r="D13" s="2"/>
      <c r="E13" s="2"/>
      <c r="F13" s="2"/>
      <c r="G13" s="3"/>
      <c r="H13" s="4"/>
      <c r="I13" s="3">
        <v>7000</v>
      </c>
    </row>
    <row r="14" spans="1:9" x14ac:dyDescent="0.25">
      <c r="A14" s="2" t="s">
        <v>25</v>
      </c>
      <c r="B14" s="2"/>
      <c r="C14" s="2"/>
      <c r="D14" s="2"/>
      <c r="E14" s="2"/>
      <c r="F14" s="2"/>
      <c r="G14" s="3">
        <v>24300</v>
      </c>
      <c r="H14" s="4" t="s">
        <v>59</v>
      </c>
      <c r="I14" s="3"/>
    </row>
    <row r="15" spans="1:9" x14ac:dyDescent="0.25">
      <c r="A15" s="2" t="s">
        <v>26</v>
      </c>
      <c r="B15" s="2"/>
      <c r="C15" s="2"/>
      <c r="D15" s="2"/>
      <c r="E15" s="2"/>
      <c r="F15" s="2"/>
      <c r="G15" s="3">
        <v>312334.56</v>
      </c>
      <c r="H15" s="4" t="s">
        <v>59</v>
      </c>
      <c r="I15" s="3"/>
    </row>
    <row r="16" spans="1:9" x14ac:dyDescent="0.25">
      <c r="A16" s="2" t="s">
        <v>27</v>
      </c>
      <c r="B16" s="2"/>
      <c r="C16" s="2"/>
      <c r="D16" s="2"/>
      <c r="E16" s="2"/>
      <c r="F16" s="2"/>
      <c r="G16" s="3">
        <v>112221.28</v>
      </c>
      <c r="H16" s="4" t="s">
        <v>59</v>
      </c>
      <c r="I16" s="3"/>
    </row>
    <row r="17" spans="1:9" x14ac:dyDescent="0.25">
      <c r="A17" s="2" t="s">
        <v>28</v>
      </c>
      <c r="B17" s="2"/>
      <c r="C17" s="2"/>
      <c r="D17" s="2"/>
      <c r="E17" s="2"/>
      <c r="F17" s="2"/>
      <c r="G17" s="3">
        <v>102467.68</v>
      </c>
      <c r="H17" s="4" t="s">
        <v>59</v>
      </c>
      <c r="I17" s="3"/>
    </row>
    <row r="18" spans="1:9" x14ac:dyDescent="0.25">
      <c r="A18" s="2" t="s">
        <v>29</v>
      </c>
      <c r="B18" s="2"/>
      <c r="C18" s="2"/>
      <c r="D18" s="2"/>
      <c r="E18" s="2"/>
      <c r="F18" s="2"/>
      <c r="G18" s="3">
        <v>58842.26</v>
      </c>
      <c r="H18" s="4" t="s">
        <v>59</v>
      </c>
      <c r="I18" s="3"/>
    </row>
    <row r="19" spans="1:9" x14ac:dyDescent="0.25">
      <c r="A19" s="2" t="s">
        <v>30</v>
      </c>
      <c r="B19" s="2"/>
      <c r="C19" s="2"/>
      <c r="D19" s="2"/>
      <c r="E19" s="2"/>
      <c r="F19" s="2"/>
      <c r="G19" s="3">
        <v>203204</v>
      </c>
      <c r="H19" s="4" t="s">
        <v>59</v>
      </c>
      <c r="I19" s="3"/>
    </row>
    <row r="20" spans="1:9" x14ac:dyDescent="0.25">
      <c r="A20" s="2" t="s">
        <v>31</v>
      </c>
      <c r="B20" s="2"/>
      <c r="C20" s="2"/>
      <c r="D20" s="2"/>
      <c r="E20" s="2"/>
      <c r="F20" s="2"/>
      <c r="G20" s="3">
        <v>37755</v>
      </c>
      <c r="H20" s="4" t="s">
        <v>59</v>
      </c>
      <c r="I20" s="3"/>
    </row>
    <row r="21" spans="1:9" x14ac:dyDescent="0.25">
      <c r="A21" s="2" t="s">
        <v>32</v>
      </c>
      <c r="B21" s="2"/>
      <c r="C21" s="2"/>
      <c r="D21" s="2"/>
      <c r="E21" s="2"/>
      <c r="F21" s="2"/>
      <c r="G21" s="3">
        <v>8800</v>
      </c>
      <c r="H21" s="4" t="s">
        <v>59</v>
      </c>
      <c r="I21" s="3"/>
    </row>
    <row r="22" spans="1:9" x14ac:dyDescent="0.25">
      <c r="A22" s="2" t="s">
        <v>33</v>
      </c>
      <c r="B22" s="2"/>
      <c r="C22" s="2"/>
      <c r="D22" s="2"/>
      <c r="E22" s="2"/>
      <c r="F22" s="2"/>
      <c r="G22" s="3">
        <v>21306.62</v>
      </c>
      <c r="H22" s="4" t="s">
        <v>59</v>
      </c>
      <c r="I22" s="3"/>
    </row>
    <row r="23" spans="1:9" x14ac:dyDescent="0.25">
      <c r="A23" s="2" t="s">
        <v>34</v>
      </c>
      <c r="B23" s="2"/>
      <c r="C23" s="2"/>
      <c r="D23" s="2"/>
      <c r="E23" s="2"/>
      <c r="F23" s="2"/>
      <c r="G23" s="3">
        <v>1032338.98</v>
      </c>
      <c r="H23" s="4" t="s">
        <v>59</v>
      </c>
      <c r="I23" s="3"/>
    </row>
    <row r="24" spans="1:9" x14ac:dyDescent="0.25">
      <c r="A24" s="2" t="s">
        <v>35</v>
      </c>
      <c r="B24" s="2"/>
      <c r="C24" s="2"/>
      <c r="D24" s="2"/>
      <c r="E24" s="2"/>
      <c r="F24" s="2"/>
      <c r="G24" s="3">
        <v>50665.88</v>
      </c>
      <c r="H24" s="4" t="s">
        <v>59</v>
      </c>
      <c r="I24" s="3"/>
    </row>
    <row r="25" spans="1:9" x14ac:dyDescent="0.25">
      <c r="A25" s="2" t="s">
        <v>36</v>
      </c>
      <c r="B25" s="2"/>
      <c r="C25" s="2"/>
      <c r="D25" s="2"/>
      <c r="E25" s="2"/>
      <c r="F25" s="2"/>
      <c r="G25" s="3">
        <v>127749.68</v>
      </c>
      <c r="H25" s="4" t="s">
        <v>59</v>
      </c>
      <c r="I25" s="3"/>
    </row>
    <row r="26" spans="1:9" x14ac:dyDescent="0.25">
      <c r="A26" s="2" t="s">
        <v>37</v>
      </c>
      <c r="B26" s="2"/>
      <c r="C26" s="2"/>
      <c r="D26" s="2"/>
      <c r="E26" s="2"/>
      <c r="F26" s="2"/>
      <c r="G26" s="3">
        <v>10618.64</v>
      </c>
      <c r="H26" s="4" t="s">
        <v>59</v>
      </c>
      <c r="I26" s="3"/>
    </row>
    <row r="27" spans="1:9" x14ac:dyDescent="0.25">
      <c r="A27" s="2" t="s">
        <v>38</v>
      </c>
      <c r="B27" s="2"/>
      <c r="C27" s="2"/>
      <c r="D27" s="2"/>
      <c r="E27" s="2"/>
      <c r="F27" s="2"/>
      <c r="G27" s="3">
        <v>17133.099999999999</v>
      </c>
      <c r="H27" s="4" t="s">
        <v>59</v>
      </c>
      <c r="I27" s="3"/>
    </row>
    <row r="28" spans="1:9" x14ac:dyDescent="0.25">
      <c r="A28" s="2" t="s">
        <v>39</v>
      </c>
      <c r="B28" s="2"/>
      <c r="C28" s="2"/>
      <c r="D28" s="2"/>
      <c r="E28" s="2"/>
      <c r="F28" s="2"/>
      <c r="G28" s="3">
        <v>500</v>
      </c>
      <c r="H28" s="4" t="s">
        <v>59</v>
      </c>
      <c r="I28" s="3"/>
    </row>
    <row r="29" spans="1:9" x14ac:dyDescent="0.25">
      <c r="A29" s="2" t="s">
        <v>40</v>
      </c>
      <c r="B29" s="2"/>
      <c r="C29" s="2"/>
      <c r="D29" s="2"/>
      <c r="E29" s="2"/>
      <c r="F29" s="2"/>
      <c r="G29" s="3">
        <v>23233.38</v>
      </c>
      <c r="H29" s="4" t="s">
        <v>59</v>
      </c>
      <c r="I29" s="3"/>
    </row>
    <row r="30" spans="1:9" x14ac:dyDescent="0.25">
      <c r="A30" s="2" t="s">
        <v>41</v>
      </c>
      <c r="B30" s="2"/>
      <c r="C30" s="2"/>
      <c r="D30" s="2"/>
      <c r="E30" s="2"/>
      <c r="F30" s="2"/>
      <c r="G30" s="3">
        <v>41005.07</v>
      </c>
      <c r="H30" s="4" t="s">
        <v>59</v>
      </c>
      <c r="I30" s="3"/>
    </row>
    <row r="31" spans="1:9" x14ac:dyDescent="0.25">
      <c r="A31" s="2" t="s">
        <v>42</v>
      </c>
      <c r="B31" s="2"/>
      <c r="C31" s="2"/>
      <c r="D31" s="2"/>
      <c r="E31" s="2"/>
      <c r="F31" s="2"/>
      <c r="G31" s="3">
        <v>362993.73</v>
      </c>
      <c r="H31" s="4" t="s">
        <v>59</v>
      </c>
      <c r="I31" s="3"/>
    </row>
    <row r="32" spans="1:9" x14ac:dyDescent="0.25">
      <c r="A32" s="2" t="s">
        <v>43</v>
      </c>
      <c r="B32" s="2"/>
      <c r="C32" s="2"/>
      <c r="D32" s="2"/>
      <c r="E32" s="2"/>
      <c r="F32" s="2"/>
      <c r="G32" s="3">
        <v>3129.8</v>
      </c>
      <c r="H32" s="4" t="s">
        <v>59</v>
      </c>
      <c r="I32" s="3"/>
    </row>
    <row r="33" spans="1:9" x14ac:dyDescent="0.25">
      <c r="A33" s="2" t="s">
        <v>44</v>
      </c>
      <c r="B33" s="2"/>
      <c r="C33" s="2"/>
      <c r="D33" s="2"/>
      <c r="E33" s="2"/>
      <c r="F33" s="2"/>
      <c r="G33" s="3">
        <v>1880.55</v>
      </c>
      <c r="H33" s="4" t="s">
        <v>59</v>
      </c>
      <c r="I33" s="3"/>
    </row>
    <row r="34" spans="1:9" x14ac:dyDescent="0.25">
      <c r="A34" s="2"/>
      <c r="B34" s="2"/>
      <c r="C34" s="2"/>
      <c r="D34" s="2"/>
      <c r="E34" s="2"/>
      <c r="F34" s="2"/>
      <c r="G34" s="3">
        <f>SUM(G14:G33)</f>
        <v>2552480.209999999</v>
      </c>
      <c r="H34" s="4"/>
      <c r="I34" s="3"/>
    </row>
    <row r="35" spans="1:9" x14ac:dyDescent="0.25">
      <c r="A35" s="2"/>
      <c r="B35" s="2"/>
      <c r="C35" s="2"/>
      <c r="D35" s="2"/>
      <c r="E35" s="2"/>
      <c r="F35" s="2"/>
      <c r="G35" s="3">
        <f>-Reconciliation!I26</f>
        <v>-2552480.21</v>
      </c>
      <c r="H35" s="4"/>
      <c r="I35" s="3"/>
    </row>
    <row r="36" spans="1:9" x14ac:dyDescent="0.25">
      <c r="A36" s="2"/>
      <c r="B36" s="2"/>
      <c r="C36" s="2"/>
      <c r="D36" s="2"/>
      <c r="E36" s="2"/>
      <c r="F36" s="2"/>
      <c r="G36" s="3">
        <f>SUM(G34:G35)</f>
        <v>0</v>
      </c>
      <c r="H36" s="4"/>
      <c r="I36" s="3"/>
    </row>
    <row r="37" spans="1:9" x14ac:dyDescent="0.25">
      <c r="A37" s="2"/>
      <c r="B37" s="2"/>
      <c r="C37" s="2"/>
      <c r="D37" s="2"/>
      <c r="E37" s="2"/>
      <c r="F37" s="2"/>
      <c r="G37" s="3"/>
      <c r="H37" s="4"/>
      <c r="I37" s="3"/>
    </row>
    <row r="38" spans="1:9" x14ac:dyDescent="0.25">
      <c r="A38" s="2"/>
      <c r="B38" s="2"/>
      <c r="C38" s="2"/>
      <c r="D38" s="2"/>
      <c r="E38" s="2"/>
      <c r="F38" s="2"/>
      <c r="G38" s="3"/>
      <c r="H38" s="4"/>
      <c r="I38" s="3"/>
    </row>
    <row r="39" spans="1:9" x14ac:dyDescent="0.25">
      <c r="A39" s="2" t="s">
        <v>45</v>
      </c>
      <c r="B39" s="2"/>
      <c r="C39" s="2"/>
      <c r="D39" s="2"/>
      <c r="E39" s="2"/>
      <c r="F39" s="2"/>
      <c r="G39" s="3">
        <v>11398.56</v>
      </c>
      <c r="H39" s="4"/>
      <c r="I39" s="3"/>
    </row>
    <row r="40" spans="1:9" x14ac:dyDescent="0.25">
      <c r="A40" s="2" t="s">
        <v>46</v>
      </c>
      <c r="B40" s="2"/>
      <c r="C40" s="2"/>
      <c r="D40" s="2"/>
      <c r="E40" s="2"/>
      <c r="F40" s="2"/>
      <c r="G40" s="3">
        <v>682.53</v>
      </c>
      <c r="H40" s="4"/>
      <c r="I40" s="3"/>
    </row>
    <row r="41" spans="1:9" x14ac:dyDescent="0.25">
      <c r="A41" s="2" t="s">
        <v>47</v>
      </c>
      <c r="B41" s="2"/>
      <c r="C41" s="2"/>
      <c r="D41" s="2"/>
      <c r="E41" s="2"/>
      <c r="F41" s="2"/>
      <c r="G41" s="3">
        <v>21066.94</v>
      </c>
      <c r="H41" s="4"/>
      <c r="I41" s="3"/>
    </row>
    <row r="42" spans="1:9" x14ac:dyDescent="0.25">
      <c r="A42" s="2" t="s">
        <v>48</v>
      </c>
      <c r="B42" s="2"/>
      <c r="C42" s="2"/>
      <c r="D42" s="2"/>
      <c r="E42" s="2"/>
      <c r="F42" s="2"/>
      <c r="G42" s="3"/>
      <c r="H42" s="4"/>
      <c r="I42" s="3">
        <v>15254.23</v>
      </c>
    </row>
    <row r="43" spans="1:9" x14ac:dyDescent="0.25">
      <c r="A43" s="2" t="s">
        <v>49</v>
      </c>
      <c r="B43" s="2"/>
      <c r="C43" s="2"/>
      <c r="D43" s="2"/>
      <c r="E43" s="2"/>
      <c r="F43" s="2"/>
      <c r="G43" s="3"/>
      <c r="H43" s="4"/>
      <c r="I43" s="3">
        <v>75042.350000000006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Reconciliation</vt:lpstr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Frost</dc:creator>
  <cp:lastModifiedBy>Mark Frost</cp:lastModifiedBy>
  <dcterms:created xsi:type="dcterms:W3CDTF">2025-05-19T18:45:12Z</dcterms:created>
  <dcterms:modified xsi:type="dcterms:W3CDTF">2025-05-21T17:54:05Z</dcterms:modified>
</cp:coreProperties>
</file>