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msserver2\KPSC Cases\0.0 - BR 2025-00052 - ES Reviews Thru Jan 2025\Res to 1st IRs and DT Prep\0.0 TRM &amp; TAK Rvw\"/>
    </mc:Choice>
  </mc:AlternateContent>
  <xr:revisionPtr revIDLastSave="0" documentId="8_{2F422F9E-20B9-4EF7-9844-F495AED165E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S - RORORB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</externalReferences>
  <definedNames>
    <definedName name="_xlnm.Print_Area" localSheetId="0">'ES - RORORB'!$A$2:$W$46</definedName>
    <definedName name="_xlnm.Print_Titles" localSheetId="0">'ES - RORORB'!$A:$D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" i="1" l="1"/>
  <c r="G4" i="1" s="1"/>
  <c r="H4" i="1" s="1"/>
  <c r="I4" i="1" s="1"/>
  <c r="J4" i="1" s="1"/>
  <c r="K4" i="1" s="1"/>
  <c r="L4" i="1" s="1"/>
  <c r="M4" i="1" s="1"/>
  <c r="N4" i="1" s="1"/>
  <c r="O4" i="1" s="1"/>
  <c r="P4" i="1" s="1"/>
  <c r="Q4" i="1" s="1"/>
  <c r="R4" i="1" s="1"/>
  <c r="S4" i="1" s="1"/>
  <c r="T4" i="1" s="1"/>
  <c r="U4" i="1" s="1"/>
  <c r="V4" i="1" s="1"/>
  <c r="W4" i="1" s="1"/>
  <c r="X4" i="1" s="1"/>
  <c r="E26" i="1"/>
  <c r="F26" i="1"/>
  <c r="G26" i="1"/>
  <c r="H26" i="1"/>
  <c r="I26" i="1"/>
  <c r="J26" i="1"/>
  <c r="K26" i="1"/>
  <c r="L26" i="1"/>
  <c r="M26" i="1"/>
  <c r="N26" i="1"/>
  <c r="O26" i="1"/>
  <c r="P26" i="1"/>
  <c r="Q26" i="1"/>
  <c r="R26" i="1"/>
  <c r="S26" i="1"/>
  <c r="T26" i="1"/>
  <c r="U26" i="1"/>
  <c r="V26" i="1"/>
  <c r="W26" i="1"/>
  <c r="X26" i="1"/>
  <c r="E28" i="1"/>
  <c r="F28" i="1"/>
  <c r="F30" i="1" s="1"/>
  <c r="T28" i="1"/>
  <c r="E29" i="1"/>
  <c r="E30" i="1" s="1"/>
  <c r="F29" i="1"/>
  <c r="G28" i="1" s="1"/>
  <c r="G29" i="1"/>
  <c r="H28" i="1" s="1"/>
  <c r="H30" i="1" s="1"/>
  <c r="H29" i="1"/>
  <c r="I28" i="1" s="1"/>
  <c r="I30" i="1" s="1"/>
  <c r="I29" i="1"/>
  <c r="J28" i="1" s="1"/>
  <c r="J29" i="1"/>
  <c r="K28" i="1" s="1"/>
  <c r="K29" i="1"/>
  <c r="L28" i="1" s="1"/>
  <c r="L29" i="1"/>
  <c r="M28" i="1" s="1"/>
  <c r="M30" i="1" s="1"/>
  <c r="M29" i="1"/>
  <c r="N28" i="1" s="1"/>
  <c r="N29" i="1"/>
  <c r="O28" i="1" s="1"/>
  <c r="O30" i="1" s="1"/>
  <c r="O36" i="1" s="1"/>
  <c r="O40" i="1" s="1"/>
  <c r="O41" i="1" s="1"/>
  <c r="O29" i="1"/>
  <c r="P28" i="1" s="1"/>
  <c r="P29" i="1"/>
  <c r="Q28" i="1" s="1"/>
  <c r="Q29" i="1"/>
  <c r="R29" i="1"/>
  <c r="S28" i="1" s="1"/>
  <c r="S30" i="1" s="1"/>
  <c r="S36" i="1" s="1"/>
  <c r="S40" i="1" s="1"/>
  <c r="S41" i="1" s="1"/>
  <c r="T29" i="1"/>
  <c r="U28" i="1" s="1"/>
  <c r="U30" i="1" s="1"/>
  <c r="U29" i="1"/>
  <c r="V28" i="1" s="1"/>
  <c r="V30" i="1" s="1"/>
  <c r="V29" i="1"/>
  <c r="W28" i="1" s="1"/>
  <c r="W29" i="1"/>
  <c r="X28" i="1" s="1"/>
  <c r="X29" i="1"/>
  <c r="G32" i="1"/>
  <c r="H32" i="1"/>
  <c r="I32" i="1"/>
  <c r="J32" i="1"/>
  <c r="W32" i="1"/>
  <c r="X32" i="1"/>
  <c r="J34" i="1"/>
  <c r="M34" i="1"/>
  <c r="N34" i="1"/>
  <c r="O34" i="1"/>
  <c r="P34" i="1"/>
  <c r="Q34" i="1"/>
  <c r="R34" i="1"/>
  <c r="T34" i="1"/>
  <c r="U34" i="1"/>
  <c r="V34" i="1"/>
  <c r="W38" i="1"/>
  <c r="X38" i="1" s="1"/>
  <c r="J30" i="1" l="1"/>
  <c r="J36" i="1" s="1"/>
  <c r="J40" i="1" s="1"/>
  <c r="J41" i="1" s="1"/>
  <c r="L30" i="1"/>
  <c r="L36" i="1" s="1"/>
  <c r="L40" i="1" s="1"/>
  <c r="L41" i="1" s="1"/>
  <c r="K30" i="1"/>
  <c r="K36" i="1" s="1"/>
  <c r="K40" i="1" s="1"/>
  <c r="K41" i="1" s="1"/>
  <c r="X30" i="1"/>
  <c r="X36" i="1" s="1"/>
  <c r="X40" i="1" s="1"/>
  <c r="X41" i="1" s="1"/>
  <c r="G30" i="1"/>
  <c r="M36" i="1"/>
  <c r="M40" i="1" s="1"/>
  <c r="M41" i="1" s="1"/>
  <c r="Q30" i="1"/>
  <c r="P30" i="1"/>
  <c r="I36" i="1"/>
  <c r="I40" i="1" s="1"/>
  <c r="I41" i="1" s="1"/>
  <c r="T30" i="1"/>
  <c r="T36" i="1" s="1"/>
  <c r="T40" i="1" s="1"/>
  <c r="T41" i="1" s="1"/>
  <c r="N30" i="1"/>
  <c r="N36" i="1" s="1"/>
  <c r="N40" i="1" s="1"/>
  <c r="N41" i="1" s="1"/>
  <c r="R28" i="1"/>
  <c r="R30" i="1" s="1"/>
  <c r="R36" i="1" s="1"/>
  <c r="R40" i="1" s="1"/>
  <c r="R41" i="1" s="1"/>
  <c r="F36" i="1"/>
  <c r="F40" i="1" s="1"/>
  <c r="F41" i="1" s="1"/>
  <c r="W30" i="1"/>
  <c r="W36" i="1" s="1"/>
  <c r="W40" i="1" s="1"/>
  <c r="W41" i="1" s="1"/>
  <c r="V36" i="1"/>
  <c r="V40" i="1" s="1"/>
  <c r="V41" i="1" s="1"/>
  <c r="G36" i="1"/>
  <c r="G40" i="1" s="1"/>
  <c r="G41" i="1" s="1"/>
  <c r="U36" i="1"/>
  <c r="U40" i="1" s="1"/>
  <c r="U41" i="1" s="1"/>
  <c r="H36" i="1"/>
  <c r="H40" i="1" s="1"/>
  <c r="H41" i="1" s="1"/>
  <c r="Q36" i="1"/>
  <c r="Q40" i="1" s="1"/>
  <c r="Q41" i="1" s="1"/>
  <c r="E36" i="1"/>
  <c r="E40" i="1" s="1"/>
  <c r="E41" i="1" s="1"/>
  <c r="P36" i="1"/>
  <c r="P40" i="1" s="1"/>
  <c r="P41" i="1" s="1"/>
  <c r="Y34" i="1"/>
  <c r="Y32" i="1"/>
  <c r="Y28" i="1" l="1"/>
  <c r="Y30" i="1" s="1"/>
  <c r="Y38" i="1"/>
  <c r="Y26" i="1" l="1"/>
  <c r="Y36" i="1" s="1"/>
  <c r="Y40" i="1" s="1"/>
  <c r="Y41" i="1" s="1"/>
  <c r="A6" i="1" l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Y4" i="1" l="1"/>
</calcChain>
</file>

<file path=xl/sharedStrings.xml><?xml version="1.0" encoding="utf-8"?>
<sst xmlns="http://schemas.openxmlformats.org/spreadsheetml/2006/main" count="43" uniqueCount="43">
  <si>
    <t>Total Outstanding Long-Term Debt (Beginning of Month)</t>
  </si>
  <si>
    <t>Total Outstanding Long-Term Debt (End of Month)</t>
  </si>
  <si>
    <t xml:space="preserve">    Average Outstanding Long-Term Debt during Month</t>
  </si>
  <si>
    <t>Number of Days During Month</t>
  </si>
  <si>
    <t>Number of Days During Year</t>
  </si>
  <si>
    <t>(a)</t>
  </si>
  <si>
    <t>(b)</t>
  </si>
  <si>
    <t>(d)</t>
  </si>
  <si>
    <t>(c)</t>
  </si>
  <si>
    <t>(e)</t>
  </si>
  <si>
    <t>(f)</t>
  </si>
  <si>
    <t>(g)</t>
  </si>
  <si>
    <t>Total Monthly Interest Expense on Long-Term Debt</t>
  </si>
  <si>
    <r>
      <t xml:space="preserve">Average Cost of Debt </t>
    </r>
    <r>
      <rPr>
        <i/>
        <sz val="12"/>
        <color theme="1"/>
        <rFont val="Times New Roman"/>
        <family val="1"/>
      </rPr>
      <t xml:space="preserve">[(a) </t>
    </r>
    <r>
      <rPr>
        <sz val="12"/>
        <color theme="1"/>
        <rFont val="Times New Roman"/>
        <family val="1"/>
      </rPr>
      <t>÷</t>
    </r>
    <r>
      <rPr>
        <i/>
        <sz val="12"/>
        <color theme="1"/>
        <rFont val="Times New Roman"/>
        <family val="1"/>
      </rPr>
      <t xml:space="preserve"> (b)] x [(c) </t>
    </r>
    <r>
      <rPr>
        <sz val="12"/>
        <color theme="1"/>
        <rFont val="Times New Roman"/>
        <family val="1"/>
      </rPr>
      <t>÷</t>
    </r>
    <r>
      <rPr>
        <i/>
        <sz val="12"/>
        <color theme="1"/>
        <rFont val="Times New Roman"/>
        <family val="1"/>
      </rPr>
      <t xml:space="preserve"> (d)]</t>
    </r>
  </si>
  <si>
    <t>Notes:</t>
  </si>
  <si>
    <r>
      <t>Applicable TIER</t>
    </r>
    <r>
      <rPr>
        <i/>
        <vertAlign val="superscript"/>
        <sz val="12"/>
        <color theme="1"/>
        <rFont val="Times New Roman"/>
        <family val="1"/>
      </rPr>
      <t xml:space="preserve"> (1)</t>
    </r>
  </si>
  <si>
    <r>
      <t>Monthly Interest Expense on Long-Term Debt (by Obligation)</t>
    </r>
    <r>
      <rPr>
        <b/>
        <sz val="12"/>
        <rFont val="Times New Roman"/>
        <family val="1"/>
      </rPr>
      <t>:</t>
    </r>
  </si>
  <si>
    <t>Expense Month:</t>
  </si>
  <si>
    <t>Calculations of Monthly Rates of Return on Environmental Compliance Rate Base:</t>
  </si>
  <si>
    <t>RUS-FFB 2021 Loan (Z8)</t>
  </si>
  <si>
    <t xml:space="preserve">    Error Check</t>
  </si>
  <si>
    <t>CoBank 2012 Term Loan</t>
  </si>
  <si>
    <t>RUS Series B Note</t>
  </si>
  <si>
    <t>RUS-FFB Loan-W8</t>
  </si>
  <si>
    <t>RUS-FFB Loan-X8</t>
  </si>
  <si>
    <t>RUS-FFB Loan-Y8 A</t>
  </si>
  <si>
    <t>RUS-FFB Loan-Y8 B</t>
  </si>
  <si>
    <t>RUS-FFB Loan-AA8</t>
  </si>
  <si>
    <t>RUS-FFB Loan-Z8</t>
  </si>
  <si>
    <t>RUS-FFB Loan-AC58</t>
  </si>
  <si>
    <t>CFC 2020 Series B (Bond Refinance)</t>
  </si>
  <si>
    <t>CFC Series 2022 Loan One</t>
  </si>
  <si>
    <t>CFC Series 2022 Loan Two</t>
  </si>
  <si>
    <t>CFC-Farmer Mac Loan Series 2022</t>
  </si>
  <si>
    <t>CFC-Series 2023 Loan 1</t>
  </si>
  <si>
    <t>CFC-Series 2023 Loan 2</t>
  </si>
  <si>
    <t>CFC-Series 2023 Loan 3</t>
  </si>
  <si>
    <t>CFC 2012 Refinance Notes (Loan No. 9003)</t>
  </si>
  <si>
    <r>
      <rPr>
        <i/>
        <vertAlign val="superscript"/>
        <sz val="12"/>
        <color theme="1"/>
        <rFont val="Times New Roman"/>
        <family val="1"/>
      </rPr>
      <t xml:space="preserve">(1) </t>
    </r>
    <r>
      <rPr>
        <sz val="12"/>
        <color theme="1"/>
        <rFont val="Times New Roman"/>
        <family val="1"/>
      </rPr>
      <t xml:space="preserve">Applicable Times Interest Earned Ratio ("TIER") for calculating the Rate of </t>
    </r>
  </si>
  <si>
    <t xml:space="preserve">Return on Environmental Compliance Rate Base per Big Rivers' </t>
  </si>
  <si>
    <t>dated October 1, 2012 (Case No. 2012-00063).</t>
  </si>
  <si>
    <t xml:space="preserve">Environmental Surcharge Tariff approved by Order of the Commission </t>
  </si>
  <si>
    <r>
      <t>Rate of Return on Environmental Compliance Rate Base</t>
    </r>
    <r>
      <rPr>
        <b/>
        <i/>
        <sz val="12"/>
        <color theme="1"/>
        <rFont val="Times New Roman"/>
        <family val="1"/>
      </rPr>
      <t xml:space="preserve"> 
[(e) x (f)]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</si>
</sst>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\-yy;@"/>
    <numFmt numFmtId="165" formatCode="_(* #,##0_);_(* \(#,##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i/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b/>
      <u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vertAlign val="superscript"/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i/>
      <vertAlign val="superscript"/>
      <sz val="12"/>
      <color theme="1"/>
      <name val="Times New Roman"/>
      <family val="1"/>
    </font>
    <font>
      <sz val="12"/>
      <color rgb="FFFF0000"/>
      <name val="Times New Roman"/>
      <family val="1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61">
    <xf numFmtId="0" fontId="0" fillId="0" borderId="0" xfId="0"/>
    <xf numFmtId="0" fontId="3" fillId="2" borderId="0" xfId="0" applyFont="1" applyFill="1"/>
    <xf numFmtId="0" fontId="4" fillId="2" borderId="0" xfId="0" applyFont="1" applyFill="1" applyBorder="1" applyAlignment="1">
      <alignment horizontal="left"/>
    </xf>
    <xf numFmtId="164" fontId="5" fillId="2" borderId="0" xfId="0" applyNumberFormat="1" applyFont="1" applyFill="1" applyBorder="1" applyAlignment="1">
      <alignment horizontal="right"/>
    </xf>
    <xf numFmtId="164" fontId="4" fillId="2" borderId="0" xfId="0" applyNumberFormat="1" applyFont="1" applyFill="1" applyAlignment="1">
      <alignment horizontal="center"/>
    </xf>
    <xf numFmtId="164" fontId="6" fillId="2" borderId="0" xfId="0" applyNumberFormat="1" applyFont="1" applyFill="1" applyAlignment="1">
      <alignment horizontal="center"/>
    </xf>
    <xf numFmtId="0" fontId="5" fillId="2" borderId="0" xfId="0" applyFont="1" applyFill="1" applyBorder="1" applyAlignment="1">
      <alignment horizontal="right"/>
    </xf>
    <xf numFmtId="0" fontId="7" fillId="2" borderId="0" xfId="0" applyFont="1" applyFill="1" applyBorder="1"/>
    <xf numFmtId="0" fontId="3" fillId="2" borderId="0" xfId="0" applyFont="1" applyFill="1" applyBorder="1"/>
    <xf numFmtId="44" fontId="3" fillId="2" borderId="0" xfId="2" applyFont="1" applyFill="1"/>
    <xf numFmtId="0" fontId="9" fillId="2" borderId="0" xfId="0" applyFont="1" applyFill="1" applyBorder="1"/>
    <xf numFmtId="0" fontId="3" fillId="2" borderId="0" xfId="0" quotePrefix="1" applyFont="1" applyFill="1" applyBorder="1" applyAlignment="1">
      <alignment horizontal="left"/>
    </xf>
    <xf numFmtId="0" fontId="4" fillId="2" borderId="0" xfId="0" applyFont="1" applyFill="1"/>
    <xf numFmtId="0" fontId="8" fillId="2" borderId="0" xfId="0" applyFont="1" applyFill="1" applyBorder="1" applyAlignment="1">
      <alignment wrapText="1"/>
    </xf>
    <xf numFmtId="0" fontId="8" fillId="2" borderId="0" xfId="0" applyFont="1" applyFill="1" applyBorder="1" applyAlignment="1">
      <alignment vertical="top" wrapText="1"/>
    </xf>
    <xf numFmtId="44" fontId="4" fillId="2" borderId="0" xfId="2" applyFont="1" applyFill="1"/>
    <xf numFmtId="0" fontId="3" fillId="2" borderId="1" xfId="0" applyFont="1" applyFill="1" applyBorder="1"/>
    <xf numFmtId="165" fontId="3" fillId="2" borderId="0" xfId="1" applyNumberFormat="1" applyFont="1" applyFill="1"/>
    <xf numFmtId="165" fontId="3" fillId="2" borderId="1" xfId="1" applyNumberFormat="1" applyFont="1" applyFill="1" applyBorder="1"/>
    <xf numFmtId="10" fontId="3" fillId="2" borderId="0" xfId="3" applyNumberFormat="1" applyFont="1" applyFill="1"/>
    <xf numFmtId="43" fontId="3" fillId="2" borderId="0" xfId="1" applyFont="1" applyFill="1" applyBorder="1"/>
    <xf numFmtId="43" fontId="3" fillId="2" borderId="1" xfId="1" applyFont="1" applyFill="1" applyBorder="1"/>
    <xf numFmtId="43" fontId="3" fillId="2" borderId="0" xfId="1" applyFont="1" applyFill="1"/>
    <xf numFmtId="0" fontId="11" fillId="2" borderId="0" xfId="0" applyFont="1" applyFill="1" applyBorder="1" applyAlignment="1">
      <alignment horizontal="right"/>
    </xf>
    <xf numFmtId="10" fontId="4" fillId="2" borderId="0" xfId="3" applyNumberFormat="1" applyFont="1" applyFill="1"/>
    <xf numFmtId="0" fontId="3" fillId="2" borderId="0" xfId="0" applyFont="1" applyFill="1" applyAlignment="1">
      <alignment vertical="top"/>
    </xf>
    <xf numFmtId="0" fontId="10" fillId="2" borderId="0" xfId="0" applyFont="1" applyFill="1" applyBorder="1" applyAlignment="1">
      <alignment horizontal="right" vertical="top"/>
    </xf>
    <xf numFmtId="0" fontId="8" fillId="2" borderId="0" xfId="0" applyFont="1" applyFill="1" applyBorder="1" applyAlignment="1">
      <alignment horizontal="left" wrapText="1"/>
    </xf>
    <xf numFmtId="164" fontId="4" fillId="2" borderId="0" xfId="0" applyNumberFormat="1" applyFont="1" applyFill="1" applyBorder="1" applyAlignment="1">
      <alignment horizontal="center"/>
    </xf>
    <xf numFmtId="164" fontId="6" fillId="2" borderId="0" xfId="0" applyNumberFormat="1" applyFont="1" applyFill="1" applyBorder="1" applyAlignment="1">
      <alignment horizontal="center"/>
    </xf>
    <xf numFmtId="44" fontId="3" fillId="2" borderId="0" xfId="2" applyFont="1" applyFill="1" applyBorder="1"/>
    <xf numFmtId="44" fontId="4" fillId="2" borderId="0" xfId="2" applyFont="1" applyFill="1" applyBorder="1"/>
    <xf numFmtId="0" fontId="4" fillId="2" borderId="0" xfId="0" applyFont="1" applyFill="1" applyBorder="1"/>
    <xf numFmtId="165" fontId="3" fillId="2" borderId="0" xfId="1" applyNumberFormat="1" applyFont="1" applyFill="1" applyBorder="1"/>
    <xf numFmtId="10" fontId="3" fillId="2" borderId="0" xfId="3" applyNumberFormat="1" applyFont="1" applyFill="1" applyBorder="1"/>
    <xf numFmtId="10" fontId="4" fillId="2" borderId="0" xfId="3" applyNumberFormat="1" applyFont="1" applyFill="1" applyBorder="1"/>
    <xf numFmtId="0" fontId="3" fillId="2" borderId="0" xfId="0" applyFont="1" applyFill="1" applyBorder="1" applyAlignment="1">
      <alignment vertical="top"/>
    </xf>
    <xf numFmtId="0" fontId="4" fillId="2" borderId="0" xfId="0" applyFont="1" applyFill="1" applyBorder="1" applyAlignment="1">
      <alignment horizontal="center" wrapText="1"/>
    </xf>
    <xf numFmtId="0" fontId="4" fillId="2" borderId="0" xfId="0" applyFont="1" applyFill="1" applyAlignment="1">
      <alignment horizontal="center" wrapText="1"/>
    </xf>
    <xf numFmtId="43" fontId="9" fillId="2" borderId="1" xfId="1" applyFont="1" applyFill="1" applyBorder="1"/>
    <xf numFmtId="43" fontId="9" fillId="2" borderId="0" xfId="1" applyFont="1" applyFill="1"/>
    <xf numFmtId="0" fontId="0" fillId="0" borderId="0" xfId="0" applyAlignment="1">
      <alignment vertical="top"/>
    </xf>
    <xf numFmtId="0" fontId="3" fillId="2" borderId="0" xfId="0" applyFont="1" applyFill="1" applyBorder="1" applyAlignment="1">
      <alignment horizontal="left"/>
    </xf>
    <xf numFmtId="43" fontId="9" fillId="2" borderId="0" xfId="1" applyFont="1" applyFill="1" applyBorder="1"/>
    <xf numFmtId="0" fontId="11" fillId="2" borderId="0" xfId="0" applyFont="1" applyFill="1" applyBorder="1" applyAlignment="1">
      <alignment horizontal="left"/>
    </xf>
    <xf numFmtId="44" fontId="9" fillId="2" borderId="0" xfId="2" applyFont="1" applyFill="1"/>
    <xf numFmtId="164" fontId="4" fillId="2" borderId="0" xfId="0" applyNumberFormat="1" applyFont="1" applyFill="1" applyAlignment="1">
      <alignment horizontal="right"/>
    </xf>
    <xf numFmtId="10" fontId="13" fillId="2" borderId="0" xfId="3" applyNumberFormat="1" applyFont="1" applyFill="1"/>
    <xf numFmtId="44" fontId="3" fillId="2" borderId="1" xfId="2" applyFont="1" applyFill="1" applyBorder="1"/>
    <xf numFmtId="0" fontId="4" fillId="2" borderId="1" xfId="0" applyFont="1" applyFill="1" applyBorder="1"/>
    <xf numFmtId="0" fontId="14" fillId="2" borderId="0" xfId="0" quotePrefix="1" applyFont="1" applyFill="1" applyBorder="1" applyAlignment="1">
      <alignment horizontal="left"/>
    </xf>
    <xf numFmtId="0" fontId="14" fillId="0" borderId="0" xfId="0" quotePrefix="1" applyFont="1" applyFill="1" applyBorder="1" applyAlignment="1">
      <alignment horizontal="left"/>
    </xf>
    <xf numFmtId="10" fontId="3" fillId="2" borderId="0" xfId="2" applyNumberFormat="1" applyFont="1" applyFill="1"/>
    <xf numFmtId="10" fontId="9" fillId="2" borderId="0" xfId="3" applyNumberFormat="1" applyFont="1" applyFill="1"/>
    <xf numFmtId="10" fontId="3" fillId="2" borderId="0" xfId="0" applyNumberFormat="1" applyFont="1" applyFill="1"/>
    <xf numFmtId="10" fontId="3" fillId="2" borderId="0" xfId="0" applyNumberFormat="1" applyFont="1" applyFill="1" applyAlignment="1">
      <alignment horizontal="right"/>
    </xf>
    <xf numFmtId="44" fontId="3" fillId="0" borderId="0" xfId="2" applyFont="1" applyFill="1"/>
    <xf numFmtId="0" fontId="3" fillId="2" borderId="0" xfId="0" applyFont="1" applyFill="1" applyBorder="1" applyAlignment="1">
      <alignment vertical="top" wrapText="1"/>
    </xf>
    <xf numFmtId="0" fontId="4" fillId="2" borderId="0" xfId="0" applyFont="1" applyFill="1" applyAlignment="1">
      <alignment wrapText="1"/>
    </xf>
    <xf numFmtId="164" fontId="3" fillId="2" borderId="0" xfId="0" applyNumberFormat="1" applyFont="1" applyFill="1" applyBorder="1" applyAlignment="1">
      <alignment horizontal="left"/>
    </xf>
    <xf numFmtId="0" fontId="11" fillId="2" borderId="0" xfId="0" applyFont="1" applyFill="1" applyBorder="1" applyAlignment="1">
      <alignment horizontal="right" vertical="center"/>
    </xf>
  </cellXfs>
  <cellStyles count="8">
    <cellStyle name="Comma" xfId="1" builtinId="3"/>
    <cellStyle name="Comma 2" xfId="5" xr:uid="{00000000-0005-0000-0000-000001000000}"/>
    <cellStyle name="Currency" xfId="2" builtinId="4"/>
    <cellStyle name="Currency 2" xfId="6" xr:uid="{00000000-0005-0000-0000-000003000000}"/>
    <cellStyle name="Normal" xfId="0" builtinId="0"/>
    <cellStyle name="Normal 2" xfId="4" xr:uid="{00000000-0005-0000-0000-000005000000}"/>
    <cellStyle name="Percent" xfId="3" builtinId="5"/>
    <cellStyle name="Percent 2" xfId="7" xr:uid="{00000000-0005-0000-0000-000007000000}"/>
  </cellStyles>
  <dxfs count="0"/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calcChain" Target="calcChain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theme" Target="theme/theme1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server2\Regulatory%20Filings\ES\2023\ES%20Filing%20-%202023.07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server2\Regulatory%20Filings\ES\2024\ES%20Filing%20-%202024.04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server2\Regulatory%20Filings\ES\2024\ES%20Filing%20-%202024.05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server2\Regulatory%20Filings\ES\2024\ES%20Filing%20-%202024.06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server2\Regulatory%20Filings\ES\2024\ES%20Filing%20-%202024.07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server2\Regulatory%20Filings\ES\2024\ES%20Filing%20-%202024.08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server2\Regulatory%20Filings\ES\2024\ES%20Filing%20-%202024.10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server2\Regulatory%20Filings\ES\2024\ES%20Filing%20-%202024.11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server2\Regulatory%20Filings\ES\2024\ES%20Filing%20-%202024.12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server2\Regulatory%20Filings\ES\2025\ES%20Filing%20-%202025.01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server2\Regulatory%20Filings\ES\2025\ES%20Filing%20-%202025.0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server2\Regulatory%20Filings\ES\2023\ES%20Filing%20-%202023.08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server2\Regulatory%20Filings\ES\Prior%20Year%20Filings\2019\ES%20Filing%20-%202019.05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server2\Regulatory%20Filings\ES\Prior%20Year%20Filings\2020\ES%20Filing%20-%202020.06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server2\Regulatory%20Filings\ES\Prior%20Year%20Filings\2020\ES%20Filing%20-%202020.07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server2\Regulatory%20Filings\ES\Prior%20Year%20Filings\2020\ES%20Filing%20-%202020.08%20(New%20Forms)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server2\Regulatory%20Filings\ES\Prior%20Year%20Filings\2019\ES%20Filing%20-%202019.08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server2\Regulatory%20Filings\ES\Prior%20Year%20Filings\2019\ES%20Filing%20-%202019.09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server2\Regulatory%20Filings\ES\Prior%20Year%20Filings\2019\ES%20Filing%20-%202019.10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server2\Regulatory%20Filings\ES\Prior%20Year%20Filings\2019\ES%20Filing%20-%202019.11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server2\Regulatory%20Filings\ES\Prior%20Year%20Filings\2019\ES%20Filing%20-%202019.12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server2\Regulatory%20Filings\ES\Prior%20Year%20Filings\2020\ES%20Filing%20-%202020.0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server2\Regulatory%20Filings\ES\2023\ES%20Filing%20-%202023.09.xlsx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server2\Regulatory%20Filings\ES\Prior%20Year%20Filings\2020\ES%20Filing%20-%202020.03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server2\Regulatory%20Filings\ES\Prior%20Year%20Filings\2020\ES%20Filing%20-%202020.04.xlsx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server2\Regulatory%20Filings\ES\Prior%20Year%20Filings\2020\ES%20Filing%20-%202020.05.xlsx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server2\Regulatory%20Filings\ES\2024\ES%20Filing%20-%202024.09.xlsx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server2\Regulatory%20Filings\ES\2025\ES%20Filing%20-%202025.03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server2\Regulatory%20Filings\ES\2023\ES%20Filing%20-%202023.10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server2\Regulatory%20Filings\ES\2023\ES%20Filing%20-%202023.11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server2\Regulatory%20Filings\ES\2023\ES%20Filing%20-%202023.12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server2\Regulatory%20Filings\ES\2024\ES%20Filing%20-%202024.01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server2\Regulatory%20Filings\ES\2024\ES%20Filing%20-%202024.02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server2\Regulatory%20Filings\ES\2024\ES%20Filing%20-%202024.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S (1of2)"/>
      <sheetName val="INPUTS (2of2)"/>
      <sheetName val="1.00"/>
      <sheetName val="1.10"/>
      <sheetName val="2.00"/>
      <sheetName val="2.10"/>
      <sheetName val="2.20"/>
      <sheetName val="2.30"/>
      <sheetName val="2.31(ARP-SO2)"/>
      <sheetName val="2.32(CSAPR-NOx-Seasonal)"/>
      <sheetName val="2.33(CSAPR-NOx-Annual)"/>
      <sheetName val="2.34(CSAPR-SO2)"/>
      <sheetName val="2.40"/>
      <sheetName val="2.50"/>
      <sheetName val="3.00"/>
      <sheetName val="3.10"/>
      <sheetName val="Notes"/>
      <sheetName val="ErrorChecks"/>
    </sheetNames>
    <sheetDataSet>
      <sheetData sheetId="0">
        <row r="18">
          <cell r="K18">
            <v>947102202.92999995</v>
          </cell>
        </row>
        <row r="28">
          <cell r="M28">
            <v>5.1499999999999997E-2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S (1of2)"/>
      <sheetName val="INPUTS (2of2)"/>
      <sheetName val="1.00"/>
      <sheetName val="1.10"/>
      <sheetName val="2.00"/>
      <sheetName val="2.10"/>
      <sheetName val="2.20"/>
      <sheetName val="2.30"/>
      <sheetName val="2.31(ARP-SO2)"/>
      <sheetName val="2.32(CSAPR-NOx-Seasonal)"/>
      <sheetName val="2.33(CSAPR-NOx-Annual)"/>
      <sheetName val="2.34(CSAPR-SO2)"/>
      <sheetName val="2.40"/>
      <sheetName val="2.50"/>
      <sheetName val="3.00"/>
      <sheetName val="3.10"/>
      <sheetName val="Notes"/>
      <sheetName val="ErrorChecks"/>
    </sheetNames>
    <sheetDataSet>
      <sheetData sheetId="0">
        <row r="19">
          <cell r="K19">
            <v>1007048848.1799999</v>
          </cell>
        </row>
        <row r="28">
          <cell r="M28">
            <v>5.1299999999999998E-2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S (1of2)"/>
      <sheetName val="INPUTS (2of2)"/>
      <sheetName val="1.00"/>
      <sheetName val="1.10"/>
      <sheetName val="2.00"/>
      <sheetName val="2.10"/>
      <sheetName val="2.20"/>
      <sheetName val="2.30"/>
      <sheetName val="2.31(ARP-SO2)"/>
      <sheetName val="2.32(CSAPR-NOx-Seasonal)"/>
      <sheetName val="2.33(CSAPR-NOx-Annual)"/>
      <sheetName val="2.34(CSAPR-SO2)"/>
      <sheetName val="2.40"/>
      <sheetName val="2.50"/>
      <sheetName val="3.00"/>
      <sheetName val="3.10"/>
      <sheetName val="Notes"/>
      <sheetName val="ErrorChecks"/>
    </sheetNames>
    <sheetDataSet>
      <sheetData sheetId="0">
        <row r="19">
          <cell r="K19">
            <v>1003160308.22</v>
          </cell>
        </row>
        <row r="28">
          <cell r="M28">
            <v>5.0799999999999998E-2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S (1of2)"/>
      <sheetName val="INPUTS (2of2)"/>
      <sheetName val="1.00"/>
      <sheetName val="1.10"/>
      <sheetName val="2.00"/>
      <sheetName val="2.10"/>
      <sheetName val="2.20"/>
      <sheetName val="2.30"/>
      <sheetName val="2.31(ARP-SO2)"/>
      <sheetName val="2.32(CSAPR-NOx-Seasonal)"/>
      <sheetName val="2.33(CSAPR-NOx-Annual)"/>
      <sheetName val="2.34(CSAPR-SO2)"/>
      <sheetName val="2.40"/>
      <sheetName val="2.50"/>
      <sheetName val="3.00"/>
      <sheetName val="3.10"/>
      <sheetName val="Notes"/>
      <sheetName val="ErrorChecks"/>
    </sheetNames>
    <sheetDataSet>
      <sheetData sheetId="0">
        <row r="19">
          <cell r="K19">
            <v>997855790.92999995</v>
          </cell>
        </row>
        <row r="28">
          <cell r="M28">
            <v>5.1499999999999997E-2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S (1of2)"/>
      <sheetName val="INPUTS (2of2)"/>
      <sheetName val="1.00"/>
      <sheetName val="1.10"/>
      <sheetName val="2.00"/>
      <sheetName val="2.10"/>
      <sheetName val="2.20"/>
      <sheetName val="2.30"/>
      <sheetName val="2.31(ARP-SO2)"/>
      <sheetName val="2.32(CSAPR-NOx-Seasonal)"/>
      <sheetName val="2.33(CSAPR-NOx-Annual)"/>
      <sheetName val="2.34(CSAPR-SO2)"/>
      <sheetName val="2.40"/>
      <sheetName val="2.50"/>
      <sheetName val="3.00"/>
      <sheetName val="3.10"/>
      <sheetName val="Notes"/>
      <sheetName val="ErrorChecks"/>
    </sheetNames>
    <sheetDataSet>
      <sheetData sheetId="0">
        <row r="19">
          <cell r="K19">
            <v>995219941.23000002</v>
          </cell>
        </row>
        <row r="28">
          <cell r="M28">
            <v>5.0700000000000002E-2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S (1of2)"/>
      <sheetName val="INPUTS (2of2)"/>
      <sheetName val="1.00"/>
      <sheetName val="1.10"/>
      <sheetName val="2.00"/>
      <sheetName val="2.10"/>
      <sheetName val="2.20"/>
      <sheetName val="2.30"/>
      <sheetName val="2.31(ARP-SO2)"/>
      <sheetName val="2.32(CSAPR-NOx-Seasonal)"/>
      <sheetName val="2.33(CSAPR-NOx-Annual)"/>
      <sheetName val="2.34(CSAPR-SO2)"/>
      <sheetName val="2.40"/>
      <sheetName val="2.50"/>
      <sheetName val="3.00"/>
      <sheetName val="3.10"/>
      <sheetName val="Notes"/>
      <sheetName val="ErrorChecks"/>
    </sheetNames>
    <sheetDataSet>
      <sheetData sheetId="0">
        <row r="19">
          <cell r="K19">
            <v>991299432.14999998</v>
          </cell>
        </row>
        <row r="28">
          <cell r="M28">
            <v>5.0799999999999998E-2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S (1of2)"/>
      <sheetName val="INPUTS (2of2)"/>
      <sheetName val="1.00"/>
      <sheetName val="1.10"/>
      <sheetName val="2.00"/>
      <sheetName val="2.10"/>
      <sheetName val="2.20"/>
      <sheetName val="2.30"/>
      <sheetName val="2.31(ARP-SO2)"/>
      <sheetName val="2.32(CSAPR-NOx-Seasonal)"/>
      <sheetName val="2.33(CSAPR-NOx-Annual)"/>
      <sheetName val="2.34(CSAPR-SO2)"/>
      <sheetName val="2.40"/>
      <sheetName val="2.50"/>
      <sheetName val="3.00"/>
      <sheetName val="3.10"/>
      <sheetName val="Notes"/>
      <sheetName val="ErrorChecks"/>
    </sheetNames>
    <sheetDataSet>
      <sheetData sheetId="0">
        <row r="19">
          <cell r="K19">
            <v>983276482.07000005</v>
          </cell>
        </row>
        <row r="28">
          <cell r="M28">
            <v>5.0799999999999998E-2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S (1of2)"/>
      <sheetName val="INPUTS (2of2)"/>
      <sheetName val="1.00"/>
      <sheetName val="1.10"/>
      <sheetName val="2.00"/>
      <sheetName val="2.10"/>
      <sheetName val="2.20"/>
      <sheetName val="2.30"/>
      <sheetName val="2.31(ARP-SO2)"/>
      <sheetName val="2.32(CSAPR-NOx-Seasonal)"/>
      <sheetName val="2.33(CSAPR-NOx-Annual)"/>
      <sheetName val="2.34(CSAPR-SO2)"/>
      <sheetName val="2.40"/>
      <sheetName val="2.50"/>
      <sheetName val="3.00"/>
      <sheetName val="3.10"/>
      <sheetName val="Notes"/>
      <sheetName val="ErrorChecks"/>
    </sheetNames>
    <sheetDataSet>
      <sheetData sheetId="0">
        <row r="19">
          <cell r="K19">
            <v>979311867.25999999</v>
          </cell>
        </row>
        <row r="28">
          <cell r="M28">
            <v>5.1499999999999997E-2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S (1of2)"/>
      <sheetName val="INPUTS (2of2)"/>
      <sheetName val="1.00"/>
      <sheetName val="1.10"/>
      <sheetName val="2.00"/>
      <sheetName val="2.10"/>
      <sheetName val="2.20"/>
      <sheetName val="2.30"/>
      <sheetName val="2.31(ARP-SO2)"/>
      <sheetName val="2.32(CSAPR-NOx-Seasonal)"/>
      <sheetName val="2.33(CSAPR-NOx-Annual)"/>
      <sheetName val="2.34(CSAPR-SO2)"/>
      <sheetName val="2.40"/>
      <sheetName val="2.50"/>
      <sheetName val="3.00"/>
      <sheetName val="3.10"/>
      <sheetName val="Notes"/>
      <sheetName val="ErrorChecks"/>
    </sheetNames>
    <sheetDataSet>
      <sheetData sheetId="0">
        <row r="19">
          <cell r="K19">
            <v>971224399.41999996</v>
          </cell>
        </row>
        <row r="28">
          <cell r="M28">
            <v>5.0999999999999997E-2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S (1of2)"/>
      <sheetName val="INPUTS (2of2)"/>
      <sheetName val="1.00"/>
      <sheetName val="1.10"/>
      <sheetName val="2.00"/>
      <sheetName val="2.10"/>
      <sheetName val="2.20"/>
      <sheetName val="2.30"/>
      <sheetName val="2.31(ARP-SO2)"/>
      <sheetName val="2.32(CSAPR-NOx-Seasonal)"/>
      <sheetName val="2.33(CSAPR-NOx-Annual)"/>
      <sheetName val="2.34(CSAPR-SO2)"/>
      <sheetName val="2.40"/>
      <sheetName val="2.50"/>
      <sheetName val="3.00"/>
      <sheetName val="3.10"/>
      <sheetName val="Notes"/>
      <sheetName val="ErrorChecks"/>
    </sheetNames>
    <sheetDataSet>
      <sheetData sheetId="0">
        <row r="19">
          <cell r="K19">
            <v>971224399.41999996</v>
          </cell>
        </row>
        <row r="28">
          <cell r="M28">
            <v>5.0700000000000002E-2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S (1of2)"/>
      <sheetName val="INPUTS (2of2)"/>
      <sheetName val="1.00"/>
      <sheetName val="1.10"/>
      <sheetName val="2.00"/>
      <sheetName val="2.10"/>
      <sheetName val="2.20"/>
      <sheetName val="2.30"/>
      <sheetName val="2.31(ARP-SO2)"/>
      <sheetName val="2.32(CSAPR-NOx-Seasonal)"/>
      <sheetName val="2.33(CSAPR-NOx-Annual)"/>
      <sheetName val="2.34(CSAPR-SO2)"/>
      <sheetName val="2.40"/>
      <sheetName val="2.50"/>
      <sheetName val="3.00"/>
      <sheetName val="3.10"/>
      <sheetName val="Notes"/>
      <sheetName val="ErrorChecks"/>
    </sheetNames>
    <sheetDataSet>
      <sheetData sheetId="0">
        <row r="19">
          <cell r="K19">
            <v>967215182.69000006</v>
          </cell>
        </row>
        <row r="28">
          <cell r="M28">
            <v>5.2600000000000001E-2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S (1of2)"/>
      <sheetName val="INPUTS (2of2)"/>
      <sheetName val="1.00"/>
      <sheetName val="1.10"/>
      <sheetName val="2.00"/>
      <sheetName val="2.10"/>
      <sheetName val="2.20"/>
      <sheetName val="2.30"/>
      <sheetName val="2.31(ARP-SO2)"/>
      <sheetName val="2.32(CSAPR-NOx-Seasonal)"/>
      <sheetName val="2.33(CSAPR-NOx-Annual)"/>
      <sheetName val="2.34(CSAPR-SO2)"/>
      <sheetName val="2.40"/>
      <sheetName val="2.50"/>
      <sheetName val="3.00"/>
      <sheetName val="3.10"/>
      <sheetName val="Notes"/>
      <sheetName val="ErrorChecks"/>
    </sheetNames>
    <sheetDataSet>
      <sheetData sheetId="0">
        <row r="18">
          <cell r="K18">
            <v>947102202.92999995</v>
          </cell>
        </row>
        <row r="19">
          <cell r="K19">
            <v>943339212.58000004</v>
          </cell>
        </row>
        <row r="28">
          <cell r="M28">
            <v>5.16E-2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S (1of2)"/>
      <sheetName val="INPUTS (2of2)"/>
      <sheetName val="1.00"/>
      <sheetName val="1.10"/>
      <sheetName val="2.00"/>
      <sheetName val="2.10"/>
      <sheetName val="2.20"/>
      <sheetName val="2.30"/>
      <sheetName val="2.31(ARP-SO2)"/>
      <sheetName val="2.32(CSAPR-NOx-Seasonal)"/>
      <sheetName val="2.33(CSAPR-NOx-Annual)"/>
      <sheetName val="2.34(CSAPR-SO2)"/>
      <sheetName val="2.40"/>
      <sheetName val="2.50"/>
      <sheetName val="3.00"/>
      <sheetName val="3.10"/>
      <sheetName val="Notes"/>
      <sheetName val="ErrorChecks"/>
    </sheetNames>
    <sheetDataSet>
      <sheetData sheetId="0">
        <row r="23">
          <cell r="K23">
            <v>31</v>
          </cell>
        </row>
        <row r="24">
          <cell r="K24">
            <v>365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S (1of2)"/>
      <sheetName val="INPUTS (2of2)"/>
      <sheetName val="1.00"/>
      <sheetName val="1.10"/>
      <sheetName val="2.00"/>
      <sheetName val="2.10"/>
      <sheetName val="2.20"/>
      <sheetName val="2.30"/>
      <sheetName val="2.31(ARP-SO2)"/>
      <sheetName val="2.32(CSAPR-NOx-Seasonal)"/>
      <sheetName val="2.33(CSAPR-NOx-Annual)"/>
      <sheetName val="2.34(CSAPR-SO2)"/>
      <sheetName val="2.40"/>
      <sheetName val="2.50"/>
      <sheetName val="3.00"/>
      <sheetName val="3.10"/>
      <sheetName val="Notes"/>
      <sheetName val="ErrorChecks"/>
    </sheetNames>
    <sheetDataSet>
      <sheetData sheetId="0">
        <row r="24">
          <cell r="K24">
            <v>365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S (1of2)"/>
      <sheetName val="INPUTS (2of2)"/>
      <sheetName val="1.00"/>
      <sheetName val="1.10"/>
      <sheetName val="2.00"/>
      <sheetName val="2.10"/>
      <sheetName val="2.20"/>
      <sheetName val="2.30"/>
      <sheetName val="2.31(ARP-SO2)"/>
      <sheetName val="2.32(CSAPR-NOx-Seasonal)"/>
      <sheetName val="2.33(CSAPR-NOx-Annual)"/>
      <sheetName val="2.34(CSAPR-SO2)"/>
      <sheetName val="2.40"/>
      <sheetName val="2.50"/>
      <sheetName val="3.00"/>
      <sheetName val="3.10"/>
      <sheetName val="Notes"/>
      <sheetName val="ErrorChecks"/>
    </sheetNames>
    <sheetDataSet>
      <sheetData sheetId="0">
        <row r="24">
          <cell r="K24">
            <v>365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S (1of2)"/>
      <sheetName val="INPUTS (2of2)"/>
      <sheetName val="1.00"/>
      <sheetName val="1.10"/>
      <sheetName val="2.00"/>
      <sheetName val="2.10"/>
      <sheetName val="2.20"/>
      <sheetName val="2.30"/>
      <sheetName val="2.31(ARP-SO2)"/>
      <sheetName val="2.32(CSAPR-NOx-Seasonal)"/>
      <sheetName val="2.33(CSAPR-NOx-Annual)"/>
      <sheetName val="2.34(CSAPR-SO2)"/>
      <sheetName val="2.40"/>
      <sheetName val="2.50"/>
      <sheetName val="3.00"/>
      <sheetName val="3.10"/>
      <sheetName val="Notes"/>
      <sheetName val="ErrorChecks"/>
    </sheetNames>
    <sheetDataSet>
      <sheetData sheetId="0">
        <row r="23">
          <cell r="K23">
            <v>31</v>
          </cell>
        </row>
        <row r="24">
          <cell r="K24">
            <v>365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S (1of2)"/>
      <sheetName val="INPUTS (2of2)"/>
      <sheetName val="1.00"/>
      <sheetName val="1.10"/>
      <sheetName val="2.00"/>
      <sheetName val="2.10"/>
      <sheetName val="2.20"/>
      <sheetName val="2.30"/>
      <sheetName val="2.31(ARP-SO2)"/>
      <sheetName val="2.32(CSAPR-NOx-Seasonal)"/>
      <sheetName val="2.33(CSAPR-NOx-Annual)"/>
      <sheetName val="2.34(CSAPR-SO2)"/>
      <sheetName val="2.40"/>
      <sheetName val="2.50"/>
      <sheetName val="3.00"/>
      <sheetName val="3.10"/>
      <sheetName val="Notes"/>
      <sheetName val="ErrorChecks"/>
    </sheetNames>
    <sheetDataSet>
      <sheetData sheetId="0">
        <row r="23">
          <cell r="K23">
            <v>31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S (1of2)"/>
      <sheetName val="INPUTS (2of2)"/>
      <sheetName val="1.00"/>
      <sheetName val="1.10"/>
      <sheetName val="2.00"/>
      <sheetName val="2.10"/>
      <sheetName val="2.20"/>
      <sheetName val="2.30"/>
      <sheetName val="2.31(ARP-SO2)"/>
      <sheetName val="2.32(CSAPR-NOx-Seasonal)"/>
      <sheetName val="2.33(CSAPR-NOx-Annual)"/>
      <sheetName val="2.34(CSAPR-SO2)"/>
      <sheetName val="2.40"/>
      <sheetName val="2.50"/>
      <sheetName val="3.00"/>
      <sheetName val="3.10"/>
      <sheetName val="Notes"/>
      <sheetName val="ErrorChecks"/>
    </sheetNames>
    <sheetDataSet>
      <sheetData sheetId="0">
        <row r="23">
          <cell r="K23">
            <v>30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S (1of2)"/>
      <sheetName val="INPUTS (2of2)"/>
      <sheetName val="1.00"/>
      <sheetName val="1.10"/>
      <sheetName val="2.00"/>
      <sheetName val="2.10"/>
      <sheetName val="2.20"/>
      <sheetName val="2.30"/>
      <sheetName val="2.31(ARP-SO2)"/>
      <sheetName val="2.32(CSAPR-NOx-Seasonal)"/>
      <sheetName val="2.33(CSAPR-NOx-Annual)"/>
      <sheetName val="2.34(CSAPR-SO2)"/>
      <sheetName val="2.40"/>
      <sheetName val="2.50"/>
      <sheetName val="3.00"/>
      <sheetName val="3.10"/>
      <sheetName val="Notes"/>
      <sheetName val="ErrorChecks"/>
    </sheetNames>
    <sheetDataSet>
      <sheetData sheetId="0">
        <row r="23">
          <cell r="K23">
            <v>31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S (1of2)"/>
      <sheetName val="INPUTS (2of2)"/>
      <sheetName val="1.00"/>
      <sheetName val="1.10"/>
      <sheetName val="2.00"/>
      <sheetName val="2.10"/>
      <sheetName val="2.20"/>
      <sheetName val="2.30"/>
      <sheetName val="2.31(ARP-SO2)"/>
      <sheetName val="2.32(CSAPR-NOx-Seasonal)"/>
      <sheetName val="2.33(CSAPR-NOx-Annual)"/>
      <sheetName val="2.34(CSAPR-SO2)"/>
      <sheetName val="2.40"/>
      <sheetName val="2.50"/>
      <sheetName val="3.00"/>
      <sheetName val="3.10"/>
      <sheetName val="Notes"/>
      <sheetName val="ErrorChecks"/>
    </sheetNames>
    <sheetDataSet>
      <sheetData sheetId="0">
        <row r="23">
          <cell r="K23">
            <v>30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S (1of2)"/>
      <sheetName val="INPUTS (2of2)"/>
      <sheetName val="1.00"/>
      <sheetName val="1.10"/>
      <sheetName val="2.00"/>
      <sheetName val="2.10"/>
      <sheetName val="2.20"/>
      <sheetName val="2.30"/>
      <sheetName val="2.31(ARP-SO2)"/>
      <sheetName val="2.32(CSAPR-NOx-Seasonal)"/>
      <sheetName val="2.33(CSAPR-NOx-Annual)"/>
      <sheetName val="2.34(CSAPR-SO2)"/>
      <sheetName val="2.40"/>
      <sheetName val="2.50"/>
      <sheetName val="3.00"/>
      <sheetName val="3.10"/>
      <sheetName val="Notes"/>
      <sheetName val="ErrorChecks"/>
    </sheetNames>
    <sheetDataSet>
      <sheetData sheetId="0">
        <row r="23">
          <cell r="K23">
            <v>31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S (1of2)"/>
      <sheetName val="INPUTS (2of2)"/>
      <sheetName val="1.00"/>
      <sheetName val="1.10"/>
      <sheetName val="2.00"/>
      <sheetName val="2.10"/>
      <sheetName val="2.20"/>
      <sheetName val="2.30"/>
      <sheetName val="2.31(ARP-SO2)"/>
      <sheetName val="2.32(CSAPR-NOx-Seasonal)"/>
      <sheetName val="2.33(CSAPR-NOx-Annual)"/>
      <sheetName val="2.34(CSAPR-SO2)"/>
      <sheetName val="2.40"/>
      <sheetName val="2.50"/>
      <sheetName val="3.00"/>
      <sheetName val="3.10"/>
      <sheetName val="Notes"/>
      <sheetName val="ErrorChecks"/>
    </sheetNames>
    <sheetDataSet>
      <sheetData sheetId="0">
        <row r="23">
          <cell r="K23">
            <v>31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S (1of2)"/>
      <sheetName val="INPUTS (2of2)"/>
      <sheetName val="1.00"/>
      <sheetName val="1.10"/>
      <sheetName val="2.00"/>
      <sheetName val="2.10"/>
      <sheetName val="2.20"/>
      <sheetName val="2.30"/>
      <sheetName val="2.31(ARP-SO2)"/>
      <sheetName val="2.32(CSAPR-NOx-Seasonal)"/>
      <sheetName val="2.33(CSAPR-NOx-Annual)"/>
      <sheetName val="2.34(CSAPR-SO2)"/>
      <sheetName val="2.40"/>
      <sheetName val="2.50"/>
      <sheetName val="3.00"/>
      <sheetName val="3.10"/>
      <sheetName val="Notes"/>
      <sheetName val="ErrorChecks"/>
    </sheetNames>
    <sheetDataSet>
      <sheetData sheetId="0">
        <row r="19">
          <cell r="K19">
            <v>940474362.78999996</v>
          </cell>
        </row>
        <row r="28">
          <cell r="M28">
            <v>5.2200000000000003E-2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S (1of2)"/>
      <sheetName val="INPUTS (2of2)"/>
      <sheetName val="1.00"/>
      <sheetName val="1.10"/>
      <sheetName val="2.00"/>
      <sheetName val="2.10"/>
      <sheetName val="2.20"/>
      <sheetName val="2.30"/>
      <sheetName val="2.31(ARP-SO2)"/>
      <sheetName val="2.32(CSAPR-NOx-Seasonal)"/>
      <sheetName val="2.33(CSAPR-NOx-Annual)"/>
      <sheetName val="2.34(CSAPR-SO2)"/>
      <sheetName val="2.40"/>
      <sheetName val="2.50"/>
      <sheetName val="3.00"/>
      <sheetName val="3.10"/>
      <sheetName val="Notes"/>
      <sheetName val="ErrorChecks"/>
    </sheetNames>
    <sheetDataSet>
      <sheetData sheetId="0">
        <row r="23">
          <cell r="K23">
            <v>31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S (1of2)"/>
      <sheetName val="INPUTS (2of2)"/>
      <sheetName val="1.00"/>
      <sheetName val="1.10"/>
      <sheetName val="2.00"/>
      <sheetName val="2.10"/>
      <sheetName val="2.20"/>
      <sheetName val="2.30"/>
      <sheetName val="2.31(ARP-SO2)"/>
      <sheetName val="2.32(CSAPR-NOx-Seasonal)"/>
      <sheetName val="2.33(CSAPR-NOx-Annual)"/>
      <sheetName val="2.34(CSAPR-SO2)"/>
      <sheetName val="2.40"/>
      <sheetName val="2.50"/>
      <sheetName val="3.00"/>
      <sheetName val="3.10"/>
      <sheetName val="Notes"/>
      <sheetName val="ErrorChecks"/>
    </sheetNames>
    <sheetDataSet>
      <sheetData sheetId="0">
        <row r="23">
          <cell r="K23">
            <v>30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S (1of2)"/>
      <sheetName val="INPUTS (2of2)"/>
      <sheetName val="1.00"/>
      <sheetName val="1.10"/>
      <sheetName val="2.00"/>
      <sheetName val="2.10"/>
      <sheetName val="2.20"/>
      <sheetName val="2.30"/>
      <sheetName val="2.31(ARP-SO2)"/>
      <sheetName val="2.32(CSAPR-NOx-Seasonal)"/>
      <sheetName val="2.33(CSAPR-NOx-Annual)"/>
      <sheetName val="2.34(CSAPR-SO2)"/>
      <sheetName val="2.40"/>
      <sheetName val="2.50"/>
      <sheetName val="3.00"/>
      <sheetName val="3.10"/>
      <sheetName val="Notes"/>
      <sheetName val="ErrorChecks"/>
    </sheetNames>
    <sheetDataSet>
      <sheetData sheetId="0">
        <row r="23">
          <cell r="K23">
            <v>31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S (1of2)"/>
      <sheetName val="INPUTS (2of2)"/>
      <sheetName val="1.00"/>
      <sheetName val="1.10"/>
      <sheetName val="2.00"/>
      <sheetName val="2.10"/>
      <sheetName val="2.20"/>
      <sheetName val="2.30"/>
      <sheetName val="2.31(ARP-SO2)"/>
      <sheetName val="2.32(CSAPR-NOx-Seasonal)"/>
      <sheetName val="2.33(CSAPR-NOx-Annual)"/>
      <sheetName val="2.34(CSAPR-SO2)"/>
      <sheetName val="2.40"/>
      <sheetName val="2.50"/>
      <sheetName val="3.00"/>
      <sheetName val="3.10"/>
      <sheetName val="Notes"/>
      <sheetName val="ErrorChecks"/>
    </sheetNames>
    <sheetDataSet>
      <sheetData sheetId="0">
        <row r="28">
          <cell r="M28">
            <v>5.16E-2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S (1of2)"/>
      <sheetName val="INPUTS (2of2)"/>
      <sheetName val="1.00"/>
      <sheetName val="1.10"/>
      <sheetName val="2.00"/>
      <sheetName val="2.10"/>
      <sheetName val="2.20"/>
      <sheetName val="2.30"/>
      <sheetName val="2.31(ARP-SO2)"/>
      <sheetName val="2.32(CSAPR-NOx-Seasonal)"/>
      <sheetName val="2.33(CSAPR-NOx-Annual)"/>
      <sheetName val="2.34(CSAPR-SO2)"/>
      <sheetName val="2.40"/>
      <sheetName val="2.50"/>
      <sheetName val="3.00"/>
      <sheetName val="3.10"/>
      <sheetName val="Notes"/>
      <sheetName val="ErrorChecks"/>
    </sheetNames>
    <sheetDataSet>
      <sheetData sheetId="0">
        <row r="28">
          <cell r="M28">
            <v>5.0799999999999998E-2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S (1of2)"/>
      <sheetName val="INPUTS (2of2)"/>
      <sheetName val="1.00"/>
      <sheetName val="1.10"/>
      <sheetName val="2.00"/>
      <sheetName val="2.10"/>
      <sheetName val="2.20"/>
      <sheetName val="2.30"/>
      <sheetName val="2.31(ARP-SO2)"/>
      <sheetName val="2.32(CSAPR-NOx-Seasonal)"/>
      <sheetName val="2.33(CSAPR-NOx-Annual)"/>
      <sheetName val="2.34(CSAPR-SO2)"/>
      <sheetName val="2.40"/>
      <sheetName val="2.50"/>
      <sheetName val="3.00"/>
      <sheetName val="3.10"/>
      <sheetName val="Notes"/>
      <sheetName val="ErrorChecks"/>
    </sheetNames>
    <sheetDataSet>
      <sheetData sheetId="0">
        <row r="19">
          <cell r="K19">
            <v>953042713.32000005</v>
          </cell>
        </row>
        <row r="28">
          <cell r="M28">
            <v>5.1999999999999998E-2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S (1of2)"/>
      <sheetName val="INPUTS (2of2)"/>
      <sheetName val="1.00"/>
      <sheetName val="1.10"/>
      <sheetName val="2.00"/>
      <sheetName val="2.10"/>
      <sheetName val="2.20"/>
      <sheetName val="2.30"/>
      <sheetName val="2.31(ARP-SO2)"/>
      <sheetName val="2.32(CSAPR-NOx-Seasonal)"/>
      <sheetName val="2.33(CSAPR-NOx-Annual)"/>
      <sheetName val="2.34(CSAPR-SO2)"/>
      <sheetName val="2.40"/>
      <sheetName val="2.50"/>
      <sheetName val="3.00"/>
      <sheetName val="3.10"/>
      <sheetName val="Notes"/>
      <sheetName val="ErrorChecks"/>
    </sheetNames>
    <sheetDataSet>
      <sheetData sheetId="0">
        <row r="19">
          <cell r="K19">
            <v>1024238330.08</v>
          </cell>
        </row>
        <row r="28">
          <cell r="M28">
            <v>5.0200000000000002E-2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S (1of2)"/>
      <sheetName val="INPUTS (2of2)"/>
      <sheetName val="1.00"/>
      <sheetName val="1.10"/>
      <sheetName val="2.00"/>
      <sheetName val="2.10"/>
      <sheetName val="2.20"/>
      <sheetName val="2.30"/>
      <sheetName val="2.31(ARP-SO2)"/>
      <sheetName val="2.32(CSAPR-NOx-Seasonal)"/>
      <sheetName val="2.33(CSAPR-NOx-Annual)"/>
      <sheetName val="2.34(CSAPR-SO2)"/>
      <sheetName val="2.40"/>
      <sheetName val="2.50"/>
      <sheetName val="3.00"/>
      <sheetName val="3.10"/>
      <sheetName val="Notes"/>
      <sheetName val="ErrorChecks"/>
    </sheetNames>
    <sheetDataSet>
      <sheetData sheetId="0">
        <row r="19">
          <cell r="K19">
            <v>1021349771.76</v>
          </cell>
        </row>
        <row r="28">
          <cell r="M28">
            <v>5.79E-2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S (1of2)"/>
      <sheetName val="INPUTS (2of2)"/>
      <sheetName val="1.00"/>
      <sheetName val="1.10"/>
      <sheetName val="2.00"/>
      <sheetName val="2.10"/>
      <sheetName val="2.20"/>
      <sheetName val="2.30"/>
      <sheetName val="2.31(ARP-SO2)"/>
      <sheetName val="2.32(CSAPR-NOx-Seasonal)"/>
      <sheetName val="2.33(CSAPR-NOx-Annual)"/>
      <sheetName val="2.34(CSAPR-SO2)"/>
      <sheetName val="2.40"/>
      <sheetName val="2.50"/>
      <sheetName val="3.00"/>
      <sheetName val="3.10"/>
      <sheetName val="Notes"/>
      <sheetName val="ErrorChecks"/>
    </sheetNames>
    <sheetDataSet>
      <sheetData sheetId="0">
        <row r="19">
          <cell r="K19">
            <v>1018773209.4400001</v>
          </cell>
        </row>
        <row r="28">
          <cell r="M28">
            <v>5.0700000000000002E-2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S (1of2)"/>
      <sheetName val="INPUTS (2of2)"/>
      <sheetName val="1.00"/>
      <sheetName val="1.10"/>
      <sheetName val="2.00"/>
      <sheetName val="2.10"/>
      <sheetName val="2.20"/>
      <sheetName val="2.30"/>
      <sheetName val="2.31(ARP-SO2)"/>
      <sheetName val="2.32(CSAPR-NOx-Seasonal)"/>
      <sheetName val="2.33(CSAPR-NOx-Annual)"/>
      <sheetName val="2.34(CSAPR-SO2)"/>
      <sheetName val="2.40"/>
      <sheetName val="2.50"/>
      <sheetName val="3.00"/>
      <sheetName val="3.10"/>
      <sheetName val="Notes"/>
      <sheetName val="ErrorChecks"/>
    </sheetNames>
    <sheetDataSet>
      <sheetData sheetId="0">
        <row r="19">
          <cell r="K19">
            <v>1014926977.99</v>
          </cell>
        </row>
        <row r="28">
          <cell r="M28">
            <v>5.1999999999999998E-2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S (1of2)"/>
      <sheetName val="INPUTS (2of2)"/>
      <sheetName val="1.00"/>
      <sheetName val="1.10"/>
      <sheetName val="2.00"/>
      <sheetName val="2.10"/>
      <sheetName val="2.20"/>
      <sheetName val="2.30"/>
      <sheetName val="2.31(ARP-SO2)"/>
      <sheetName val="2.32(CSAPR-NOx-Seasonal)"/>
      <sheetName val="2.33(CSAPR-NOx-Annual)"/>
      <sheetName val="2.34(CSAPR-SO2)"/>
      <sheetName val="2.40"/>
      <sheetName val="2.50"/>
      <sheetName val="3.00"/>
      <sheetName val="3.10"/>
      <sheetName val="Notes"/>
      <sheetName val="ErrorChecks"/>
    </sheetNames>
    <sheetDataSet>
      <sheetData sheetId="0">
        <row r="19">
          <cell r="K19">
            <v>1009685878.46</v>
          </cell>
        </row>
        <row r="28">
          <cell r="M28">
            <v>5.0999999999999997E-2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72"/>
  <sheetViews>
    <sheetView tabSelected="1" topLeftCell="A13" zoomScaleNormal="100" workbookViewId="0">
      <selection activeCell="C40" sqref="C40"/>
    </sheetView>
  </sheetViews>
  <sheetFormatPr defaultColWidth="9.140625" defaultRowHeight="15.75" x14ac:dyDescent="0.25"/>
  <cols>
    <col min="1" max="1" width="3.28515625" style="1" customWidth="1"/>
    <col min="2" max="2" width="5.140625" style="6" customWidth="1"/>
    <col min="3" max="3" width="60.42578125" style="1" customWidth="1"/>
    <col min="4" max="4" width="10.85546875" style="1" customWidth="1"/>
    <col min="5" max="5" width="20.7109375" style="1" hidden="1" customWidth="1"/>
    <col min="6" max="22" width="20.7109375" style="1" customWidth="1"/>
    <col min="23" max="23" width="18.140625" style="1" bestFit="1" customWidth="1"/>
    <col min="24" max="25" width="18.140625" style="1" hidden="1" customWidth="1"/>
    <col min="26" max="16384" width="9.140625" style="1"/>
  </cols>
  <sheetData>
    <row r="1" spans="1:25" x14ac:dyDescent="0.25">
      <c r="B1" s="37"/>
      <c r="C1" s="38"/>
      <c r="D1" s="38"/>
      <c r="E1" s="38"/>
      <c r="F1" s="38"/>
      <c r="G1" s="38"/>
      <c r="H1" s="38"/>
      <c r="I1" s="38"/>
      <c r="J1" s="38"/>
    </row>
    <row r="2" spans="1:25" x14ac:dyDescent="0.25">
      <c r="A2" s="2" t="s">
        <v>18</v>
      </c>
      <c r="B2" s="1"/>
      <c r="E2" s="47"/>
      <c r="F2" s="47"/>
      <c r="G2" s="47"/>
      <c r="H2" s="47"/>
      <c r="I2" s="47"/>
      <c r="J2" s="47"/>
    </row>
    <row r="3" spans="1:25" x14ac:dyDescent="0.25">
      <c r="A3" s="2"/>
      <c r="B3" s="1"/>
      <c r="E3" s="19"/>
      <c r="F3" s="19"/>
      <c r="G3" s="19"/>
      <c r="H3" s="19"/>
      <c r="I3" s="19"/>
      <c r="J3" s="19"/>
    </row>
    <row r="4" spans="1:25" x14ac:dyDescent="0.25">
      <c r="A4" s="1">
        <v>1</v>
      </c>
      <c r="B4" s="3"/>
      <c r="D4" s="46" t="s">
        <v>17</v>
      </c>
      <c r="E4" s="5">
        <v>45138</v>
      </c>
      <c r="F4" s="5">
        <f>EOMONTH(E4,1)</f>
        <v>45169</v>
      </c>
      <c r="G4" s="5">
        <f>EOMONTH(F4,1)</f>
        <v>45199</v>
      </c>
      <c r="H4" s="5">
        <f>EOMONTH(G4,1)</f>
        <v>45230</v>
      </c>
      <c r="I4" s="5">
        <f>EOMONTH(H4,1)</f>
        <v>45260</v>
      </c>
      <c r="J4" s="5">
        <f>EOMONTH(I4,1)</f>
        <v>45291</v>
      </c>
      <c r="K4" s="5">
        <f t="shared" ref="K4:V4" si="0">EOMONTH(J4,1)</f>
        <v>45322</v>
      </c>
      <c r="L4" s="5">
        <f t="shared" si="0"/>
        <v>45351</v>
      </c>
      <c r="M4" s="5">
        <f t="shared" si="0"/>
        <v>45382</v>
      </c>
      <c r="N4" s="5">
        <f t="shared" si="0"/>
        <v>45412</v>
      </c>
      <c r="O4" s="5">
        <f t="shared" si="0"/>
        <v>45443</v>
      </c>
      <c r="P4" s="5">
        <f t="shared" si="0"/>
        <v>45473</v>
      </c>
      <c r="Q4" s="5">
        <f t="shared" si="0"/>
        <v>45504</v>
      </c>
      <c r="R4" s="5">
        <f t="shared" si="0"/>
        <v>45535</v>
      </c>
      <c r="S4" s="5">
        <f t="shared" si="0"/>
        <v>45565</v>
      </c>
      <c r="T4" s="5">
        <f t="shared" si="0"/>
        <v>45596</v>
      </c>
      <c r="U4" s="5">
        <f t="shared" si="0"/>
        <v>45626</v>
      </c>
      <c r="V4" s="5">
        <f t="shared" si="0"/>
        <v>45657</v>
      </c>
      <c r="W4" s="5">
        <f t="shared" ref="W4:Y4" si="1">EOMONTH(V4,1)</f>
        <v>45688</v>
      </c>
      <c r="X4" s="5">
        <f t="shared" si="1"/>
        <v>45716</v>
      </c>
      <c r="Y4" s="5">
        <f t="shared" si="1"/>
        <v>45747</v>
      </c>
    </row>
    <row r="5" spans="1:25" x14ac:dyDescent="0.25">
      <c r="A5" s="1">
        <v>2</v>
      </c>
      <c r="B5" s="3"/>
      <c r="C5" s="46"/>
      <c r="D5" s="4"/>
      <c r="E5" s="5"/>
      <c r="F5" s="5"/>
      <c r="G5" s="5"/>
      <c r="H5" s="5"/>
      <c r="I5" s="5"/>
      <c r="J5" s="5"/>
    </row>
    <row r="6" spans="1:25" x14ac:dyDescent="0.25">
      <c r="A6" s="1">
        <f>A5+1</f>
        <v>3</v>
      </c>
      <c r="C6" s="7" t="s">
        <v>16</v>
      </c>
      <c r="D6" s="7"/>
    </row>
    <row r="7" spans="1:25" x14ac:dyDescent="0.25">
      <c r="A7" s="1">
        <f t="shared" ref="A7:A44" si="2">A6+1</f>
        <v>4</v>
      </c>
      <c r="C7" s="50" t="s">
        <v>21</v>
      </c>
      <c r="D7" s="8"/>
      <c r="E7" s="9">
        <v>492993.57</v>
      </c>
      <c r="F7" s="9">
        <v>492993.57</v>
      </c>
      <c r="G7" s="45">
        <v>477090.56</v>
      </c>
      <c r="H7" s="45">
        <v>481938.6</v>
      </c>
      <c r="I7" s="45">
        <v>466392.19</v>
      </c>
      <c r="J7" s="45">
        <v>481581.98</v>
      </c>
      <c r="K7" s="45">
        <v>470752.34</v>
      </c>
      <c r="L7" s="45">
        <v>440381.22</v>
      </c>
      <c r="M7" s="45">
        <v>470030.66000000003</v>
      </c>
      <c r="N7" s="45">
        <v>444612.82</v>
      </c>
      <c r="O7" s="45">
        <v>459433.25</v>
      </c>
      <c r="P7" s="45">
        <v>443882.56</v>
      </c>
      <c r="Q7" s="45">
        <v>447979.74</v>
      </c>
      <c r="R7" s="45">
        <v>447979.74</v>
      </c>
      <c r="S7" s="45">
        <v>432789.85000000003</v>
      </c>
      <c r="T7" s="45">
        <v>436390.23</v>
      </c>
      <c r="U7" s="45">
        <v>422313.12</v>
      </c>
      <c r="V7" s="45">
        <v>436390.23</v>
      </c>
      <c r="W7" s="45">
        <v>424663.09</v>
      </c>
      <c r="X7" s="45">
        <v>383566.66</v>
      </c>
      <c r="Y7" s="45">
        <v>424663.08</v>
      </c>
    </row>
    <row r="8" spans="1:25" x14ac:dyDescent="0.25">
      <c r="A8" s="1">
        <f t="shared" si="2"/>
        <v>5</v>
      </c>
      <c r="C8" s="50" t="s">
        <v>37</v>
      </c>
      <c r="D8" s="10"/>
      <c r="E8" s="22">
        <v>666366.43000000005</v>
      </c>
      <c r="F8" s="22">
        <v>661665.80000000005</v>
      </c>
      <c r="G8" s="40">
        <v>633568.32999999996</v>
      </c>
      <c r="H8" s="40">
        <v>653353.39</v>
      </c>
      <c r="I8" s="40">
        <v>628892.80000000005</v>
      </c>
      <c r="J8" s="40">
        <v>640197.23</v>
      </c>
      <c r="K8" s="40">
        <v>640197.23</v>
      </c>
      <c r="L8" s="40">
        <v>595949.59</v>
      </c>
      <c r="M8" s="40">
        <v>626896.38</v>
      </c>
      <c r="N8" s="40">
        <v>607108.98</v>
      </c>
      <c r="O8" s="40">
        <v>622171.36</v>
      </c>
      <c r="P8" s="40">
        <v>594436.62</v>
      </c>
      <c r="Q8" s="40">
        <v>612362.82999999996</v>
      </c>
      <c r="R8" s="40">
        <v>607663.37</v>
      </c>
      <c r="S8" s="40">
        <v>580550.96</v>
      </c>
      <c r="T8" s="40">
        <v>598478.42000000004</v>
      </c>
      <c r="U8" s="40">
        <v>575875.26</v>
      </c>
      <c r="V8" s="40">
        <v>584437.82999999996</v>
      </c>
      <c r="W8" s="40">
        <v>584437.82999999996</v>
      </c>
      <c r="X8" s="40">
        <v>526024.69999999995</v>
      </c>
      <c r="Y8" s="40">
        <v>570239.35</v>
      </c>
    </row>
    <row r="9" spans="1:25" x14ac:dyDescent="0.25">
      <c r="A9" s="1">
        <f t="shared" si="2"/>
        <v>6</v>
      </c>
      <c r="C9" s="51" t="s">
        <v>22</v>
      </c>
      <c r="D9" s="10"/>
      <c r="E9" s="22">
        <v>587280.91</v>
      </c>
      <c r="F9" s="22">
        <v>587280.91</v>
      </c>
      <c r="G9" s="40">
        <v>568336.37</v>
      </c>
      <c r="H9" s="40">
        <v>595864.46</v>
      </c>
      <c r="I9" s="40">
        <v>576643.03</v>
      </c>
      <c r="J9" s="40">
        <v>601898.97999999986</v>
      </c>
      <c r="K9" s="40">
        <v>0</v>
      </c>
      <c r="L9" s="40">
        <v>0</v>
      </c>
      <c r="M9" s="40">
        <v>0</v>
      </c>
      <c r="N9" s="40">
        <v>0</v>
      </c>
      <c r="O9" s="40">
        <v>0</v>
      </c>
      <c r="P9" s="40">
        <v>0</v>
      </c>
      <c r="Q9" s="40">
        <v>0</v>
      </c>
      <c r="R9" s="40">
        <v>0</v>
      </c>
      <c r="S9" s="40">
        <v>0</v>
      </c>
      <c r="T9" s="40">
        <v>0</v>
      </c>
      <c r="U9" s="40">
        <v>0</v>
      </c>
      <c r="V9" s="40">
        <v>0</v>
      </c>
      <c r="W9" s="40">
        <v>0</v>
      </c>
      <c r="X9" s="40">
        <v>0</v>
      </c>
      <c r="Y9" s="40">
        <v>0</v>
      </c>
    </row>
    <row r="10" spans="1:25" x14ac:dyDescent="0.25">
      <c r="A10" s="1">
        <f t="shared" si="2"/>
        <v>7</v>
      </c>
      <c r="C10" s="50" t="s">
        <v>23</v>
      </c>
      <c r="D10" s="10"/>
      <c r="E10" s="22">
        <v>46301.59</v>
      </c>
      <c r="F10" s="22">
        <v>46301.59</v>
      </c>
      <c r="G10" s="40">
        <v>44807.990000000005</v>
      </c>
      <c r="H10" s="40">
        <v>45350.67</v>
      </c>
      <c r="I10" s="40">
        <v>43778.79</v>
      </c>
      <c r="J10" s="40">
        <v>45237.729999999996</v>
      </c>
      <c r="K10" s="40">
        <v>44153.56</v>
      </c>
      <c r="L10" s="40">
        <v>41198.51</v>
      </c>
      <c r="M10" s="40">
        <v>44039.79</v>
      </c>
      <c r="N10" s="40">
        <v>41645.15</v>
      </c>
      <c r="O10" s="40">
        <v>42950.479999999996</v>
      </c>
      <c r="P10" s="40">
        <v>41564.979999999996</v>
      </c>
      <c r="Q10" s="40">
        <v>41939.129999999997</v>
      </c>
      <c r="R10" s="40">
        <v>41857.090000000004</v>
      </c>
      <c r="S10" s="40">
        <v>40326.980000000003</v>
      </c>
      <c r="T10" s="40">
        <v>40756.36</v>
      </c>
      <c r="U10" s="40">
        <v>39441.629999999997</v>
      </c>
      <c r="V10" s="40">
        <v>40756.370000000003</v>
      </c>
      <c r="W10" s="40">
        <v>39759.869999999995</v>
      </c>
      <c r="X10" s="40">
        <v>35912.15</v>
      </c>
      <c r="Y10" s="40">
        <v>39759.869999999995</v>
      </c>
    </row>
    <row r="11" spans="1:25" x14ac:dyDescent="0.25">
      <c r="A11" s="1">
        <f t="shared" si="2"/>
        <v>8</v>
      </c>
      <c r="C11" s="50" t="s">
        <v>24</v>
      </c>
      <c r="D11" s="10"/>
      <c r="E11" s="22">
        <v>39678.6</v>
      </c>
      <c r="F11" s="22">
        <v>39678.6</v>
      </c>
      <c r="G11" s="40">
        <v>38398.639999999999</v>
      </c>
      <c r="H11" s="40">
        <v>39364.1</v>
      </c>
      <c r="I11" s="40">
        <v>38058.83</v>
      </c>
      <c r="J11" s="40">
        <v>39327.159999999996</v>
      </c>
      <c r="K11" s="40">
        <v>38898.68</v>
      </c>
      <c r="L11" s="40">
        <v>36354.060000000005</v>
      </c>
      <c r="M11" s="40">
        <v>38861.240000000005</v>
      </c>
      <c r="N11" s="40">
        <v>37278.04</v>
      </c>
      <c r="O11" s="40">
        <v>38493.22</v>
      </c>
      <c r="P11" s="40">
        <v>37251.509999999995</v>
      </c>
      <c r="Q11" s="40">
        <v>38152.630000000005</v>
      </c>
      <c r="R11" s="40">
        <v>38125.629999999997</v>
      </c>
      <c r="S11" s="40">
        <v>36837.97</v>
      </c>
      <c r="T11" s="40">
        <v>37755.460000000006</v>
      </c>
      <c r="U11" s="40">
        <v>36537.54</v>
      </c>
      <c r="V11" s="40">
        <v>37755.46</v>
      </c>
      <c r="W11" s="40">
        <v>37488.03</v>
      </c>
      <c r="X11" s="40">
        <v>33860.159999999996</v>
      </c>
      <c r="Y11" s="40">
        <v>37488.03</v>
      </c>
    </row>
    <row r="12" spans="1:25" x14ac:dyDescent="0.25">
      <c r="A12" s="1">
        <f t="shared" si="2"/>
        <v>9</v>
      </c>
      <c r="C12" s="50" t="s">
        <v>25</v>
      </c>
      <c r="D12" s="10"/>
      <c r="E12" s="22">
        <v>40353.79</v>
      </c>
      <c r="F12" s="22">
        <v>40346.660000000003</v>
      </c>
      <c r="G12" s="40">
        <v>39045.15</v>
      </c>
      <c r="H12" s="40">
        <v>40346.67</v>
      </c>
      <c r="I12" s="40">
        <v>39045.15</v>
      </c>
      <c r="J12" s="40">
        <v>40346.199999999997</v>
      </c>
      <c r="K12" s="40">
        <v>39883.97</v>
      </c>
      <c r="L12" s="40">
        <v>37262.789999999994</v>
      </c>
      <c r="M12" s="40">
        <v>39832.649999999994</v>
      </c>
      <c r="N12" s="40">
        <v>38182.659999999996</v>
      </c>
      <c r="O12" s="40">
        <v>39415.47</v>
      </c>
      <c r="P12" s="40">
        <v>38144</v>
      </c>
      <c r="Q12" s="40">
        <v>39037.9</v>
      </c>
      <c r="R12" s="40">
        <v>39005.29</v>
      </c>
      <c r="S12" s="40">
        <v>37692.949999999997</v>
      </c>
      <c r="T12" s="40">
        <v>38586.26</v>
      </c>
      <c r="U12" s="40">
        <v>37341.54</v>
      </c>
      <c r="V12" s="40">
        <v>38566</v>
      </c>
      <c r="W12" s="40">
        <v>38265.049999999996</v>
      </c>
      <c r="X12" s="40">
        <v>34561.97</v>
      </c>
      <c r="Y12" s="40">
        <v>38265.040000000001</v>
      </c>
    </row>
    <row r="13" spans="1:25" x14ac:dyDescent="0.25">
      <c r="A13" s="1">
        <f t="shared" si="2"/>
        <v>10</v>
      </c>
      <c r="C13" s="50" t="s">
        <v>26</v>
      </c>
      <c r="D13" s="10"/>
      <c r="E13" s="22">
        <v>348457.52</v>
      </c>
      <c r="F13" s="22">
        <v>348457.52</v>
      </c>
      <c r="G13" s="40">
        <v>337216.95</v>
      </c>
      <c r="H13" s="40">
        <v>348457.52</v>
      </c>
      <c r="I13" s="40">
        <v>337182.49</v>
      </c>
      <c r="J13" s="40">
        <v>348419.62</v>
      </c>
      <c r="K13" s="40">
        <v>344771.06999999995</v>
      </c>
      <c r="L13" s="40">
        <v>322245.11</v>
      </c>
      <c r="M13" s="40">
        <v>344468.92000000004</v>
      </c>
      <c r="N13" s="40">
        <v>330539.20999999996</v>
      </c>
      <c r="O13" s="40">
        <v>341339.75</v>
      </c>
      <c r="P13" s="40">
        <v>330328.79000000004</v>
      </c>
      <c r="Q13" s="40">
        <v>338429.67</v>
      </c>
      <c r="R13" s="40">
        <v>338215.81</v>
      </c>
      <c r="S13" s="40">
        <v>327049.2</v>
      </c>
      <c r="T13" s="40">
        <v>335066.88999999996</v>
      </c>
      <c r="U13" s="40">
        <v>324291.52</v>
      </c>
      <c r="V13" s="40">
        <v>335033.69</v>
      </c>
      <c r="W13" s="40">
        <v>332831.63</v>
      </c>
      <c r="X13" s="40">
        <v>300622.11000000004</v>
      </c>
      <c r="Y13" s="40">
        <v>332831.64</v>
      </c>
    </row>
    <row r="14" spans="1:25" x14ac:dyDescent="0.25">
      <c r="A14" s="1">
        <f t="shared" si="2"/>
        <v>11</v>
      </c>
      <c r="C14" s="50" t="s">
        <v>27</v>
      </c>
      <c r="D14" s="10"/>
      <c r="E14" s="22">
        <v>112907.94</v>
      </c>
      <c r="F14" s="22">
        <v>112907.94</v>
      </c>
      <c r="G14" s="40">
        <v>109265.75</v>
      </c>
      <c r="H14" s="40">
        <v>112907.94</v>
      </c>
      <c r="I14" s="40">
        <v>109249.61</v>
      </c>
      <c r="J14" s="40">
        <v>112890.18000000001</v>
      </c>
      <c r="K14" s="40">
        <v>111622.95</v>
      </c>
      <c r="L14" s="40">
        <v>104302.66</v>
      </c>
      <c r="M14" s="40">
        <v>111495.94</v>
      </c>
      <c r="N14" s="40">
        <v>106904.18000000001</v>
      </c>
      <c r="O14" s="40">
        <v>110371.39</v>
      </c>
      <c r="P14" s="40">
        <v>106811.01999999999</v>
      </c>
      <c r="Q14" s="40">
        <v>109342.44</v>
      </c>
      <c r="R14" s="40">
        <v>109247.37999999999</v>
      </c>
      <c r="S14" s="40">
        <v>105585.68999999999</v>
      </c>
      <c r="T14" s="40">
        <v>108117.23999999999</v>
      </c>
      <c r="U14" s="40">
        <v>104645.1</v>
      </c>
      <c r="V14" s="40">
        <v>108101.76999999999</v>
      </c>
      <c r="W14" s="40">
        <v>107280.56</v>
      </c>
      <c r="X14" s="40">
        <v>96898.569999999992</v>
      </c>
      <c r="Y14" s="40">
        <v>107280.57</v>
      </c>
    </row>
    <row r="15" spans="1:25" x14ac:dyDescent="0.25">
      <c r="A15" s="1">
        <f t="shared" si="2"/>
        <v>12</v>
      </c>
      <c r="C15" s="50" t="s">
        <v>28</v>
      </c>
      <c r="D15" s="10"/>
      <c r="E15" s="22">
        <v>0</v>
      </c>
      <c r="F15" s="22">
        <v>0</v>
      </c>
      <c r="G15" s="40">
        <v>0</v>
      </c>
      <c r="H15" s="40">
        <v>50183.71</v>
      </c>
      <c r="I15" s="40">
        <v>53768.26</v>
      </c>
      <c r="J15" s="40">
        <v>55560.28</v>
      </c>
      <c r="K15" s="40">
        <v>55560.53</v>
      </c>
      <c r="L15" s="40">
        <v>51593.57</v>
      </c>
      <c r="M15" s="40">
        <v>55147.96</v>
      </c>
      <c r="N15" s="40">
        <v>53369</v>
      </c>
      <c r="O15" s="40">
        <v>54725.18</v>
      </c>
      <c r="P15" s="40">
        <v>52959.840000000004</v>
      </c>
      <c r="Q15" s="40">
        <v>54725.18</v>
      </c>
      <c r="R15" s="40">
        <v>54304.6</v>
      </c>
      <c r="S15" s="40">
        <v>50072.23</v>
      </c>
      <c r="T15" s="40">
        <v>53878.950000000004</v>
      </c>
      <c r="U15" s="40">
        <v>52140.93</v>
      </c>
      <c r="V15" s="40">
        <v>53453</v>
      </c>
      <c r="W15" s="40">
        <v>53458.979999999996</v>
      </c>
      <c r="X15" s="40">
        <v>48285.53</v>
      </c>
      <c r="Y15" s="40">
        <v>53458.979999999996</v>
      </c>
    </row>
    <row r="16" spans="1:25" x14ac:dyDescent="0.25">
      <c r="A16" s="1">
        <f t="shared" si="2"/>
        <v>13</v>
      </c>
      <c r="C16" s="50" t="s">
        <v>29</v>
      </c>
      <c r="D16" s="10"/>
      <c r="E16" s="22">
        <v>0</v>
      </c>
      <c r="F16" s="22">
        <v>0</v>
      </c>
      <c r="G16" s="40">
        <v>0</v>
      </c>
      <c r="H16" s="40">
        <v>0</v>
      </c>
      <c r="I16" s="40">
        <v>0</v>
      </c>
      <c r="J16" s="40">
        <v>342301.76</v>
      </c>
      <c r="K16" s="40">
        <v>455955.94</v>
      </c>
      <c r="L16" s="40">
        <v>426539.42</v>
      </c>
      <c r="M16" s="40">
        <v>455947.89999999997</v>
      </c>
      <c r="N16" s="40">
        <v>441213.22000000003</v>
      </c>
      <c r="O16" s="40">
        <v>455920.32999999996</v>
      </c>
      <c r="P16" s="40">
        <v>441213.22000000003</v>
      </c>
      <c r="Q16" s="40">
        <v>455920.32999999996</v>
      </c>
      <c r="R16" s="40">
        <v>455920.32999999996</v>
      </c>
      <c r="S16" s="40">
        <v>441116.74000000005</v>
      </c>
      <c r="T16" s="40">
        <v>455920.32999999996</v>
      </c>
      <c r="U16" s="40">
        <v>441213.22000000003</v>
      </c>
      <c r="V16" s="40">
        <v>452328.85</v>
      </c>
      <c r="W16" s="40">
        <v>455955.94</v>
      </c>
      <c r="X16" s="40">
        <v>411831.17</v>
      </c>
      <c r="Y16" s="40">
        <v>455955.94</v>
      </c>
    </row>
    <row r="17" spans="1:25" x14ac:dyDescent="0.25">
      <c r="A17" s="1">
        <f t="shared" si="2"/>
        <v>14</v>
      </c>
      <c r="C17" s="50" t="s">
        <v>30</v>
      </c>
      <c r="D17" s="11"/>
      <c r="E17" s="20">
        <v>176162.38</v>
      </c>
      <c r="F17" s="20">
        <v>176162.38</v>
      </c>
      <c r="G17" s="43">
        <v>170479.73</v>
      </c>
      <c r="H17" s="43">
        <v>176162.38</v>
      </c>
      <c r="I17" s="43">
        <v>170479.73</v>
      </c>
      <c r="J17" s="43">
        <v>176162.38</v>
      </c>
      <c r="K17" s="43">
        <v>176162.38</v>
      </c>
      <c r="L17" s="43">
        <v>164797.07</v>
      </c>
      <c r="M17" s="43">
        <v>176162.39</v>
      </c>
      <c r="N17" s="43">
        <v>170479.73</v>
      </c>
      <c r="O17" s="43">
        <v>176162.38</v>
      </c>
      <c r="P17" s="43">
        <v>170479.72</v>
      </c>
      <c r="Q17" s="43">
        <v>176162.38</v>
      </c>
      <c r="R17" s="43">
        <v>176162.38</v>
      </c>
      <c r="S17" s="43">
        <v>170479.74000000002</v>
      </c>
      <c r="T17" s="43">
        <v>176162.38</v>
      </c>
      <c r="U17" s="43">
        <v>170479.73</v>
      </c>
      <c r="V17" s="43">
        <v>176162.38</v>
      </c>
      <c r="W17" s="43">
        <v>176162.38</v>
      </c>
      <c r="X17" s="43">
        <v>159114.41</v>
      </c>
      <c r="Y17" s="43">
        <v>176162.39</v>
      </c>
    </row>
    <row r="18" spans="1:25" x14ac:dyDescent="0.25">
      <c r="A18" s="1">
        <f t="shared" si="2"/>
        <v>15</v>
      </c>
      <c r="C18" s="50" t="s">
        <v>31</v>
      </c>
      <c r="D18" s="11"/>
      <c r="E18" s="20">
        <v>184851.09</v>
      </c>
      <c r="F18" s="20">
        <v>184851.09</v>
      </c>
      <c r="G18" s="43">
        <v>184851.09</v>
      </c>
      <c r="H18" s="43">
        <v>183312.48</v>
      </c>
      <c r="I18" s="43">
        <v>183312.48</v>
      </c>
      <c r="J18" s="43">
        <v>183312.47</v>
      </c>
      <c r="K18" s="43">
        <v>181756.24</v>
      </c>
      <c r="L18" s="43">
        <v>181756.24</v>
      </c>
      <c r="M18" s="43">
        <v>181756.25</v>
      </c>
      <c r="N18" s="43">
        <v>180182.19</v>
      </c>
      <c r="O18" s="43">
        <v>180182.19</v>
      </c>
      <c r="P18" s="43">
        <v>180182.2</v>
      </c>
      <c r="Q18" s="43">
        <v>178590.12</v>
      </c>
      <c r="R18" s="43">
        <v>178590.12</v>
      </c>
      <c r="S18" s="43">
        <v>178590.13999999998</v>
      </c>
      <c r="T18" s="43">
        <v>176979.82</v>
      </c>
      <c r="U18" s="43">
        <v>176979.82</v>
      </c>
      <c r="V18" s="43">
        <v>176979.80000000002</v>
      </c>
      <c r="W18" s="43">
        <v>175351.07</v>
      </c>
      <c r="X18" s="43">
        <v>175351.07</v>
      </c>
      <c r="Y18" s="43">
        <v>175351.09</v>
      </c>
    </row>
    <row r="19" spans="1:25" x14ac:dyDescent="0.25">
      <c r="A19" s="1">
        <f t="shared" si="2"/>
        <v>16</v>
      </c>
      <c r="C19" s="50" t="s">
        <v>32</v>
      </c>
      <c r="D19" s="11"/>
      <c r="E19" s="20">
        <v>196261.16</v>
      </c>
      <c r="F19" s="20">
        <v>196261.16</v>
      </c>
      <c r="G19" s="43">
        <v>196261.15</v>
      </c>
      <c r="H19" s="43">
        <v>194700.22</v>
      </c>
      <c r="I19" s="43">
        <v>194700.22</v>
      </c>
      <c r="J19" s="43">
        <v>194700.22</v>
      </c>
      <c r="K19" s="43">
        <v>193120.48</v>
      </c>
      <c r="L19" s="43">
        <v>193120.48</v>
      </c>
      <c r="M19" s="43">
        <v>193120.47</v>
      </c>
      <c r="N19" s="43">
        <v>191521.69</v>
      </c>
      <c r="O19" s="43">
        <v>191521.69</v>
      </c>
      <c r="P19" s="43">
        <v>191521.7</v>
      </c>
      <c r="Q19" s="43">
        <v>189903.65</v>
      </c>
      <c r="R19" s="43">
        <v>189903.65</v>
      </c>
      <c r="S19" s="43">
        <v>189903.65</v>
      </c>
      <c r="T19" s="43">
        <v>188266.11</v>
      </c>
      <c r="U19" s="43">
        <v>188266.11</v>
      </c>
      <c r="V19" s="43">
        <v>188266.09999999998</v>
      </c>
      <c r="W19" s="43">
        <v>186608.83</v>
      </c>
      <c r="X19" s="43">
        <v>186608.83</v>
      </c>
      <c r="Y19" s="43">
        <v>186608.81999999998</v>
      </c>
    </row>
    <row r="20" spans="1:25" x14ac:dyDescent="0.25">
      <c r="A20" s="1">
        <f t="shared" si="2"/>
        <v>17</v>
      </c>
      <c r="C20" s="50" t="s">
        <v>33</v>
      </c>
      <c r="D20" s="11"/>
      <c r="E20" s="20">
        <v>176407.8</v>
      </c>
      <c r="F20" s="20">
        <v>176407.8</v>
      </c>
      <c r="G20" s="43">
        <v>176407.81</v>
      </c>
      <c r="H20" s="43">
        <v>174907.11</v>
      </c>
      <c r="I20" s="43">
        <v>174907.11</v>
      </c>
      <c r="J20" s="43">
        <v>174907.11</v>
      </c>
      <c r="K20" s="43">
        <v>173390.01</v>
      </c>
      <c r="L20" s="43">
        <v>173390.01</v>
      </c>
      <c r="M20" s="43">
        <v>173390</v>
      </c>
      <c r="N20" s="43">
        <v>171856.31</v>
      </c>
      <c r="O20" s="43">
        <v>171856.31</v>
      </c>
      <c r="P20" s="43">
        <v>171856.32</v>
      </c>
      <c r="Q20" s="43">
        <v>170305.85</v>
      </c>
      <c r="R20" s="43">
        <v>170305.85</v>
      </c>
      <c r="S20" s="43">
        <v>170305.85</v>
      </c>
      <c r="T20" s="43">
        <v>168738.43</v>
      </c>
      <c r="U20" s="43">
        <v>168738.43</v>
      </c>
      <c r="V20" s="43">
        <v>168738.43</v>
      </c>
      <c r="W20" s="43">
        <v>167153.87</v>
      </c>
      <c r="X20" s="43">
        <v>167153.87</v>
      </c>
      <c r="Y20" s="43">
        <v>167153.87</v>
      </c>
    </row>
    <row r="21" spans="1:25" x14ac:dyDescent="0.25">
      <c r="A21" s="1">
        <f t="shared" si="2"/>
        <v>18</v>
      </c>
      <c r="C21" s="50" t="s">
        <v>34</v>
      </c>
      <c r="D21" s="11"/>
      <c r="E21" s="20">
        <v>158958.32999999999</v>
      </c>
      <c r="F21" s="20">
        <v>158958.32999999999</v>
      </c>
      <c r="G21" s="43">
        <v>164256.94999999998</v>
      </c>
      <c r="H21" s="43">
        <v>157849.07</v>
      </c>
      <c r="I21" s="43">
        <v>157849.07</v>
      </c>
      <c r="J21" s="43">
        <v>157849.07</v>
      </c>
      <c r="K21" s="43">
        <v>156724.69</v>
      </c>
      <c r="L21" s="43">
        <v>156724.69</v>
      </c>
      <c r="M21" s="43">
        <v>156724.70000000001</v>
      </c>
      <c r="N21" s="43">
        <v>155585</v>
      </c>
      <c r="O21" s="43">
        <v>155585</v>
      </c>
      <c r="P21" s="43">
        <v>155584.98000000001</v>
      </c>
      <c r="Q21" s="43">
        <v>154429.76999999999</v>
      </c>
      <c r="R21" s="43">
        <v>154429.76999999999</v>
      </c>
      <c r="S21" s="43">
        <v>154429.78</v>
      </c>
      <c r="T21" s="43">
        <v>153258.81</v>
      </c>
      <c r="U21" s="43">
        <v>153258.81</v>
      </c>
      <c r="V21" s="43">
        <v>153258.79</v>
      </c>
      <c r="W21" s="43">
        <v>152071.89000000001</v>
      </c>
      <c r="X21" s="43">
        <v>152071.89000000001</v>
      </c>
      <c r="Y21" s="43">
        <v>152071.88</v>
      </c>
    </row>
    <row r="22" spans="1:25" x14ac:dyDescent="0.25">
      <c r="A22" s="1">
        <f t="shared" si="2"/>
        <v>19</v>
      </c>
      <c r="C22" s="50" t="s">
        <v>35</v>
      </c>
      <c r="D22" s="11"/>
      <c r="E22" s="20">
        <v>113541.67</v>
      </c>
      <c r="F22" s="20">
        <v>113541.67</v>
      </c>
      <c r="G22" s="43">
        <v>117326.38</v>
      </c>
      <c r="H22" s="43">
        <v>112749.34</v>
      </c>
      <c r="I22" s="43">
        <v>112749.34</v>
      </c>
      <c r="J22" s="43">
        <v>112749.33</v>
      </c>
      <c r="K22" s="43">
        <v>111946.21</v>
      </c>
      <c r="L22" s="43">
        <v>111946.21</v>
      </c>
      <c r="M22" s="43">
        <v>111946.21</v>
      </c>
      <c r="N22" s="43">
        <v>111132.14</v>
      </c>
      <c r="O22" s="43">
        <v>111132.14</v>
      </c>
      <c r="P22" s="43">
        <v>111132.14</v>
      </c>
      <c r="Q22" s="43">
        <v>110306.98</v>
      </c>
      <c r="R22" s="43">
        <v>110306.98</v>
      </c>
      <c r="S22" s="43">
        <v>110306.98</v>
      </c>
      <c r="T22" s="43">
        <v>109470.58</v>
      </c>
      <c r="U22" s="43">
        <v>109470.58</v>
      </c>
      <c r="V22" s="43">
        <v>109470.56</v>
      </c>
      <c r="W22" s="43">
        <v>108622.78</v>
      </c>
      <c r="X22" s="43">
        <v>108622.78</v>
      </c>
      <c r="Y22" s="43">
        <v>108622.77</v>
      </c>
    </row>
    <row r="23" spans="1:25" x14ac:dyDescent="0.25">
      <c r="A23" s="1">
        <f t="shared" si="2"/>
        <v>20</v>
      </c>
      <c r="C23" s="50" t="s">
        <v>36</v>
      </c>
      <c r="D23" s="11"/>
      <c r="E23" s="20"/>
      <c r="F23" s="20"/>
      <c r="G23" s="43"/>
      <c r="H23" s="43"/>
      <c r="I23" s="43"/>
      <c r="J23" s="43">
        <v>352625</v>
      </c>
      <c r="K23" s="43">
        <v>341250</v>
      </c>
      <c r="L23" s="43">
        <v>341250</v>
      </c>
      <c r="M23" s="43">
        <v>341250</v>
      </c>
      <c r="N23" s="43">
        <v>338871.37</v>
      </c>
      <c r="O23" s="43">
        <v>338871.37</v>
      </c>
      <c r="P23" s="43">
        <v>338871.38</v>
      </c>
      <c r="Q23" s="43">
        <v>336460.28</v>
      </c>
      <c r="R23" s="43">
        <v>336460.28</v>
      </c>
      <c r="S23" s="43">
        <v>336460.27</v>
      </c>
      <c r="T23" s="43">
        <v>334016.27</v>
      </c>
      <c r="U23" s="43">
        <v>334016.27</v>
      </c>
      <c r="V23" s="43">
        <v>334016.26</v>
      </c>
      <c r="W23" s="43">
        <v>331538.90000000002</v>
      </c>
      <c r="X23" s="43">
        <v>331538.90000000002</v>
      </c>
      <c r="Y23" s="43">
        <v>331538.91000000003</v>
      </c>
    </row>
    <row r="24" spans="1:25" hidden="1" x14ac:dyDescent="0.25">
      <c r="A24" s="1">
        <f t="shared" si="2"/>
        <v>21</v>
      </c>
      <c r="C24" s="11" t="s">
        <v>19</v>
      </c>
      <c r="D24" s="11"/>
      <c r="E24" s="20"/>
      <c r="F24" s="20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43"/>
      <c r="V24" s="43"/>
      <c r="W24" s="43"/>
      <c r="X24" s="43"/>
      <c r="Y24" s="43"/>
    </row>
    <row r="25" spans="1:25" s="12" customFormat="1" ht="9.75" customHeight="1" x14ac:dyDescent="0.25">
      <c r="A25" s="1">
        <f t="shared" si="2"/>
        <v>22</v>
      </c>
      <c r="B25" s="6"/>
      <c r="C25" s="16"/>
      <c r="D25" s="8"/>
      <c r="E25" s="48"/>
      <c r="F25" s="48"/>
      <c r="G25" s="48"/>
      <c r="H25" s="48"/>
      <c r="I25" s="48"/>
      <c r="J25" s="48"/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49"/>
      <c r="W25" s="49"/>
      <c r="X25" s="49"/>
      <c r="Y25" s="49"/>
    </row>
    <row r="26" spans="1:25" ht="17.25" customHeight="1" x14ac:dyDescent="0.25">
      <c r="A26" s="1">
        <f t="shared" si="2"/>
        <v>23</v>
      </c>
      <c r="B26" s="6" t="s">
        <v>5</v>
      </c>
      <c r="C26" s="13" t="s">
        <v>12</v>
      </c>
      <c r="D26" s="14"/>
      <c r="E26" s="15">
        <f t="shared" ref="E26:Y26" si="3">SUM(E7:E25)</f>
        <v>3340522.78</v>
      </c>
      <c r="F26" s="15">
        <f t="shared" si="3"/>
        <v>3335815.02</v>
      </c>
      <c r="G26" s="15">
        <f t="shared" si="3"/>
        <v>3257312.8499999996</v>
      </c>
      <c r="H26" s="15">
        <f t="shared" si="3"/>
        <v>3367447.6599999997</v>
      </c>
      <c r="I26" s="15">
        <f t="shared" si="3"/>
        <v>3287009.0999999996</v>
      </c>
      <c r="J26" s="15">
        <f t="shared" si="3"/>
        <v>4060066.7</v>
      </c>
      <c r="K26" s="15">
        <f t="shared" si="3"/>
        <v>3536146.28</v>
      </c>
      <c r="L26" s="15">
        <f t="shared" si="3"/>
        <v>3378811.6299999994</v>
      </c>
      <c r="M26" s="15">
        <f t="shared" si="3"/>
        <v>3521071.4600000004</v>
      </c>
      <c r="N26" s="15">
        <f t="shared" si="3"/>
        <v>3420481.69</v>
      </c>
      <c r="O26" s="15">
        <f t="shared" si="3"/>
        <v>3490131.51</v>
      </c>
      <c r="P26" s="15">
        <f t="shared" si="3"/>
        <v>3406220.9800000004</v>
      </c>
      <c r="Q26" s="15">
        <f t="shared" si="3"/>
        <v>3454048.879999999</v>
      </c>
      <c r="R26" s="15">
        <f t="shared" si="3"/>
        <v>3448478.2699999996</v>
      </c>
      <c r="S26" s="15">
        <f t="shared" si="3"/>
        <v>3362498.98</v>
      </c>
      <c r="T26" s="15">
        <f t="shared" si="3"/>
        <v>3411842.5399999996</v>
      </c>
      <c r="U26" s="15">
        <f t="shared" si="3"/>
        <v>3335009.6100000003</v>
      </c>
      <c r="V26" s="15">
        <f t="shared" si="3"/>
        <v>3393715.5199999996</v>
      </c>
      <c r="W26" s="15">
        <f t="shared" si="3"/>
        <v>3371650.6999999997</v>
      </c>
      <c r="X26" s="15">
        <f t="shared" si="3"/>
        <v>3152024.77</v>
      </c>
      <c r="Y26" s="15">
        <f t="shared" si="3"/>
        <v>3357452.2299999995</v>
      </c>
    </row>
    <row r="27" spans="1:25" x14ac:dyDescent="0.25">
      <c r="A27" s="1">
        <f t="shared" si="2"/>
        <v>24</v>
      </c>
      <c r="E27" s="9"/>
      <c r="F27" s="9"/>
      <c r="G27" s="9"/>
      <c r="H27" s="9"/>
      <c r="I27" s="9"/>
      <c r="J27" s="9"/>
    </row>
    <row r="28" spans="1:25" x14ac:dyDescent="0.25">
      <c r="A28" s="1">
        <f t="shared" si="2"/>
        <v>25</v>
      </c>
      <c r="C28" s="1" t="s">
        <v>0</v>
      </c>
      <c r="E28" s="9">
        <f>+'[1]INPUTS (1of2)'!$K$18</f>
        <v>947102202.92999995</v>
      </c>
      <c r="F28" s="9">
        <f>E29</f>
        <v>947102202.92999995</v>
      </c>
      <c r="G28" s="9">
        <f t="shared" ref="G28:V28" si="4">F29</f>
        <v>943339212.58000004</v>
      </c>
      <c r="H28" s="9">
        <f t="shared" si="4"/>
        <v>940474362.78999996</v>
      </c>
      <c r="I28" s="9">
        <f t="shared" si="4"/>
        <v>953042713.32000005</v>
      </c>
      <c r="J28" s="9">
        <f t="shared" si="4"/>
        <v>1024238330.08</v>
      </c>
      <c r="K28" s="9">
        <f t="shared" si="4"/>
        <v>1021349771.76</v>
      </c>
      <c r="L28" s="9">
        <f t="shared" si="4"/>
        <v>1018773209.4400001</v>
      </c>
      <c r="M28" s="9">
        <f t="shared" si="4"/>
        <v>1014926977.99</v>
      </c>
      <c r="N28" s="9">
        <f t="shared" si="4"/>
        <v>1009685878.46</v>
      </c>
      <c r="O28" s="9">
        <f t="shared" si="4"/>
        <v>1007048848.1799999</v>
      </c>
      <c r="P28" s="9">
        <f t="shared" si="4"/>
        <v>1003160308.22</v>
      </c>
      <c r="Q28" s="9">
        <f t="shared" si="4"/>
        <v>997855790.92999995</v>
      </c>
      <c r="R28" s="9">
        <f t="shared" si="4"/>
        <v>995219941.23000002</v>
      </c>
      <c r="S28" s="56">
        <f t="shared" si="4"/>
        <v>991299432.14999998</v>
      </c>
      <c r="T28" s="9">
        <f t="shared" si="4"/>
        <v>983276482.07000005</v>
      </c>
      <c r="U28" s="9">
        <f t="shared" si="4"/>
        <v>983276482.07000005</v>
      </c>
      <c r="V28" s="9">
        <f t="shared" si="4"/>
        <v>979311867.25999999</v>
      </c>
      <c r="W28" s="9">
        <f t="shared" ref="W28" si="5">V29</f>
        <v>971224399.41999996</v>
      </c>
      <c r="X28" s="9">
        <f t="shared" ref="X28" si="6">W29</f>
        <v>971224399.41999996</v>
      </c>
      <c r="Y28" s="9">
        <f t="shared" ref="Y28" si="7">X29</f>
        <v>967215182.69000006</v>
      </c>
    </row>
    <row r="29" spans="1:25" s="12" customFormat="1" x14ac:dyDescent="0.25">
      <c r="A29" s="1">
        <f t="shared" si="2"/>
        <v>26</v>
      </c>
      <c r="B29" s="6"/>
      <c r="C29" s="16" t="s">
        <v>1</v>
      </c>
      <c r="D29" s="1"/>
      <c r="E29" s="21">
        <f>+'[2]INPUTS (1of2)'!$K$18</f>
        <v>947102202.92999995</v>
      </c>
      <c r="F29" s="21">
        <f>+'[2]INPUTS (1of2)'!$K$19</f>
        <v>943339212.58000004</v>
      </c>
      <c r="G29" s="39">
        <f>+'[3]INPUTS (1of2)'!$K$19</f>
        <v>940474362.78999996</v>
      </c>
      <c r="H29" s="39">
        <f>+'[4]INPUTS (1of2)'!$K$19</f>
        <v>953042713.32000005</v>
      </c>
      <c r="I29" s="39">
        <f>+'[5]INPUTS (1of2)'!$K$19</f>
        <v>1024238330.08</v>
      </c>
      <c r="J29" s="39">
        <f>+'[6]INPUTS (1of2)'!$K$19</f>
        <v>1021349771.76</v>
      </c>
      <c r="K29" s="39">
        <f>+'[7]INPUTS (1of2)'!$K$19</f>
        <v>1018773209.4400001</v>
      </c>
      <c r="L29" s="39">
        <f>+'[8]INPUTS (1of2)'!$K$19</f>
        <v>1014926977.99</v>
      </c>
      <c r="M29" s="39">
        <f>+'[9]INPUTS (1of2)'!$K$19</f>
        <v>1009685878.46</v>
      </c>
      <c r="N29" s="39">
        <f>+'[10]INPUTS (1of2)'!$K$19</f>
        <v>1007048848.1799999</v>
      </c>
      <c r="O29" s="39">
        <f>+'[11]INPUTS (1of2)'!$K$19</f>
        <v>1003160308.22</v>
      </c>
      <c r="P29" s="39">
        <f>+'[12]INPUTS (1of2)'!$K$19</f>
        <v>997855790.92999995</v>
      </c>
      <c r="Q29" s="39">
        <f>+'[13]INPUTS (1of2)'!$K$19</f>
        <v>995219941.23000002</v>
      </c>
      <c r="R29" s="39">
        <f>+'[14]INPUTS (1of2)'!$K$19</f>
        <v>991299432.14999998</v>
      </c>
      <c r="S29" s="39">
        <v>983276482.07000005</v>
      </c>
      <c r="T29" s="39">
        <f>+'[15]INPUTS (1of2)'!$K$19</f>
        <v>983276482.07000005</v>
      </c>
      <c r="U29" s="39">
        <f>+'[16]INPUTS (1of2)'!$K$19</f>
        <v>979311867.25999999</v>
      </c>
      <c r="V29" s="39">
        <f>+'[17]INPUTS (1of2)'!$K$19</f>
        <v>971224399.41999996</v>
      </c>
      <c r="W29" s="39">
        <f>+'[18]INPUTS (1of2)'!$K$19</f>
        <v>971224399.41999996</v>
      </c>
      <c r="X29" s="39">
        <f>+'[19]INPUTS (1of2)'!$K$19</f>
        <v>967215182.69000006</v>
      </c>
      <c r="Y29" s="39">
        <v>959010308.44000006</v>
      </c>
    </row>
    <row r="30" spans="1:25" x14ac:dyDescent="0.25">
      <c r="A30" s="1">
        <f t="shared" si="2"/>
        <v>27</v>
      </c>
      <c r="B30" s="6" t="s">
        <v>6</v>
      </c>
      <c r="C30" s="12" t="s">
        <v>2</v>
      </c>
      <c r="D30" s="12"/>
      <c r="E30" s="15">
        <f t="shared" ref="E30:K30" si="8">AVERAGE(E28:E29)</f>
        <v>947102202.92999995</v>
      </c>
      <c r="F30" s="15">
        <f t="shared" si="8"/>
        <v>945220707.755</v>
      </c>
      <c r="G30" s="15">
        <f t="shared" si="8"/>
        <v>941906787.68499994</v>
      </c>
      <c r="H30" s="15">
        <f t="shared" si="8"/>
        <v>946758538.05500007</v>
      </c>
      <c r="I30" s="15">
        <f t="shared" si="8"/>
        <v>988640521.70000005</v>
      </c>
      <c r="J30" s="15">
        <f t="shared" si="8"/>
        <v>1022794050.9200001</v>
      </c>
      <c r="K30" s="15">
        <f t="shared" si="8"/>
        <v>1020061490.6</v>
      </c>
      <c r="L30" s="15">
        <f t="shared" ref="L30:M30" si="9">AVERAGE(L28:L29)</f>
        <v>1016850093.715</v>
      </c>
      <c r="M30" s="15">
        <f t="shared" si="9"/>
        <v>1012306428.225</v>
      </c>
      <c r="N30" s="15">
        <f t="shared" ref="N30:O30" si="10">AVERAGE(N28:N29)</f>
        <v>1008367363.3199999</v>
      </c>
      <c r="O30" s="15">
        <f t="shared" si="10"/>
        <v>1005104578.2</v>
      </c>
      <c r="P30" s="15">
        <f t="shared" ref="P30:Q30" si="11">AVERAGE(P28:P29)</f>
        <v>1000508049.575</v>
      </c>
      <c r="Q30" s="15">
        <f t="shared" si="11"/>
        <v>996537866.07999992</v>
      </c>
      <c r="R30" s="15">
        <f t="shared" ref="R30:S30" si="12">AVERAGE(R28:R29)</f>
        <v>993259686.69000006</v>
      </c>
      <c r="S30" s="15">
        <f t="shared" si="12"/>
        <v>987287957.11000001</v>
      </c>
      <c r="T30" s="15">
        <f t="shared" ref="T30:U30" si="13">AVERAGE(T28:T29)</f>
        <v>983276482.07000005</v>
      </c>
      <c r="U30" s="15">
        <f t="shared" si="13"/>
        <v>981294174.66499996</v>
      </c>
      <c r="V30" s="15">
        <f t="shared" ref="V30:Y30" si="14">AVERAGE(V28:V29)</f>
        <v>975268133.33999991</v>
      </c>
      <c r="W30" s="15">
        <f t="shared" si="14"/>
        <v>971224399.41999996</v>
      </c>
      <c r="X30" s="15">
        <f t="shared" si="14"/>
        <v>969219791.05500007</v>
      </c>
      <c r="Y30" s="15">
        <f t="shared" si="14"/>
        <v>963112745.56500006</v>
      </c>
    </row>
    <row r="31" spans="1:25" x14ac:dyDescent="0.25">
      <c r="A31" s="1">
        <f t="shared" si="2"/>
        <v>28</v>
      </c>
      <c r="E31" s="9"/>
      <c r="F31" s="9"/>
      <c r="G31" s="9"/>
      <c r="H31" s="9"/>
      <c r="I31" s="9"/>
      <c r="J31" s="9"/>
    </row>
    <row r="32" spans="1:25" x14ac:dyDescent="0.25">
      <c r="A32" s="1">
        <f t="shared" si="2"/>
        <v>29</v>
      </c>
      <c r="B32" s="6" t="s">
        <v>8</v>
      </c>
      <c r="C32" s="1" t="s">
        <v>4</v>
      </c>
      <c r="E32" s="17">
        <v>365</v>
      </c>
      <c r="F32" s="17">
        <v>365</v>
      </c>
      <c r="G32" s="17">
        <f>+F32</f>
        <v>365</v>
      </c>
      <c r="H32" s="17">
        <f t="shared" ref="H32:I32" si="15">+G32</f>
        <v>365</v>
      </c>
      <c r="I32" s="17">
        <f t="shared" si="15"/>
        <v>365</v>
      </c>
      <c r="J32" s="17">
        <f>+'[20]INPUTS (1of2)'!$K$24</f>
        <v>365</v>
      </c>
      <c r="K32" s="17">
        <v>366</v>
      </c>
      <c r="L32" s="17">
        <v>366</v>
      </c>
      <c r="M32" s="17">
        <v>366</v>
      </c>
      <c r="N32" s="17">
        <v>366</v>
      </c>
      <c r="O32" s="17">
        <v>366</v>
      </c>
      <c r="P32" s="17">
        <v>366</v>
      </c>
      <c r="Q32" s="17">
        <v>366</v>
      </c>
      <c r="R32" s="17">
        <v>366</v>
      </c>
      <c r="S32" s="17">
        <v>366</v>
      </c>
      <c r="T32" s="17">
        <v>366</v>
      </c>
      <c r="U32" s="17">
        <v>366</v>
      </c>
      <c r="V32" s="17">
        <v>366</v>
      </c>
      <c r="W32" s="17">
        <f>+'[21]INPUTS (1of2)'!$K$24</f>
        <v>365</v>
      </c>
      <c r="X32" s="17">
        <f>+'[22]INPUTS (1of2)'!$K$24</f>
        <v>365</v>
      </c>
      <c r="Y32" s="17">
        <f>+'[23]INPUTS (1of2)'!$K$24</f>
        <v>365</v>
      </c>
    </row>
    <row r="33" spans="1:25" x14ac:dyDescent="0.25">
      <c r="A33" s="1">
        <f t="shared" si="2"/>
        <v>30</v>
      </c>
      <c r="E33" s="9"/>
      <c r="F33" s="9"/>
      <c r="G33" s="9"/>
      <c r="H33" s="9"/>
      <c r="I33" s="9"/>
      <c r="J33" s="9"/>
    </row>
    <row r="34" spans="1:25" x14ac:dyDescent="0.25">
      <c r="A34" s="1">
        <f t="shared" si="2"/>
        <v>31</v>
      </c>
      <c r="B34" s="6" t="s">
        <v>7</v>
      </c>
      <c r="C34" s="1" t="s">
        <v>3</v>
      </c>
      <c r="E34" s="17">
        <v>31</v>
      </c>
      <c r="F34" s="17">
        <v>31</v>
      </c>
      <c r="G34" s="17">
        <v>30</v>
      </c>
      <c r="H34" s="17">
        <v>31</v>
      </c>
      <c r="I34" s="17">
        <v>30</v>
      </c>
      <c r="J34" s="17">
        <f>+'[20]INPUTS (1of2)'!$K$23</f>
        <v>31</v>
      </c>
      <c r="K34" s="17">
        <v>31</v>
      </c>
      <c r="L34" s="17">
        <v>29</v>
      </c>
      <c r="M34" s="17">
        <f>+'[24]INPUTS (1of2)'!$K$23</f>
        <v>31</v>
      </c>
      <c r="N34" s="17">
        <f>+'[25]INPUTS (1of2)'!$K$23</f>
        <v>30</v>
      </c>
      <c r="O34" s="17">
        <f>+'[26]INPUTS (1of2)'!$K$23</f>
        <v>31</v>
      </c>
      <c r="P34" s="17">
        <f>+'[27]INPUTS (1of2)'!$K$23</f>
        <v>30</v>
      </c>
      <c r="Q34" s="17">
        <f>+'[28]INPUTS (1of2)'!$K$23</f>
        <v>31</v>
      </c>
      <c r="R34" s="17">
        <f>+'[29]INPUTS (1of2)'!$K$23</f>
        <v>31</v>
      </c>
      <c r="S34" s="17">
        <v>30</v>
      </c>
      <c r="T34" s="17">
        <f>+'[30]INPUTS (1of2)'!$K$23</f>
        <v>31</v>
      </c>
      <c r="U34" s="17">
        <f>+'[31]INPUTS (1of2)'!$K$23</f>
        <v>30</v>
      </c>
      <c r="V34" s="17">
        <f>+'[32]INPUTS (1of2)'!$K$23</f>
        <v>31</v>
      </c>
      <c r="W34" s="17">
        <v>31</v>
      </c>
      <c r="X34" s="17">
        <v>28</v>
      </c>
      <c r="Y34" s="17">
        <f>+'[23]INPUTS (1of2)'!$K$23</f>
        <v>31</v>
      </c>
    </row>
    <row r="35" spans="1:25" x14ac:dyDescent="0.25">
      <c r="A35" s="1">
        <f t="shared" si="2"/>
        <v>32</v>
      </c>
      <c r="C35" s="16"/>
      <c r="E35" s="18"/>
      <c r="F35" s="18"/>
      <c r="G35" s="18"/>
      <c r="H35" s="18"/>
      <c r="I35" s="18"/>
      <c r="J35" s="18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</row>
    <row r="36" spans="1:25" x14ac:dyDescent="0.25">
      <c r="A36" s="1">
        <f t="shared" si="2"/>
        <v>33</v>
      </c>
      <c r="B36" s="6" t="s">
        <v>9</v>
      </c>
      <c r="C36" s="1" t="s">
        <v>13</v>
      </c>
      <c r="E36" s="19">
        <f>ROUND((E26/E30)*(E32/E34),4)</f>
        <v>4.1500000000000002E-2</v>
      </c>
      <c r="F36" s="19">
        <f t="shared" ref="F36:K36" si="16">ROUND((F26/F30)*(F32/F34),4)</f>
        <v>4.1599999999999998E-2</v>
      </c>
      <c r="G36" s="19">
        <f t="shared" si="16"/>
        <v>4.2099999999999999E-2</v>
      </c>
      <c r="H36" s="19">
        <f t="shared" si="16"/>
        <v>4.19E-2</v>
      </c>
      <c r="I36" s="19">
        <f t="shared" si="16"/>
        <v>4.0500000000000001E-2</v>
      </c>
      <c r="J36" s="19">
        <f t="shared" si="16"/>
        <v>4.6699999999999998E-2</v>
      </c>
      <c r="K36" s="19">
        <f t="shared" si="16"/>
        <v>4.0899999999999999E-2</v>
      </c>
      <c r="L36" s="19">
        <f t="shared" ref="L36:M36" si="17">ROUND((L26/L30)*(L32/L34),4)</f>
        <v>4.19E-2</v>
      </c>
      <c r="M36" s="19">
        <f t="shared" si="17"/>
        <v>4.1099999999999998E-2</v>
      </c>
      <c r="N36" s="19">
        <f t="shared" ref="N36:O36" si="18">ROUND((N26/N30)*(N32/N34),4)</f>
        <v>4.1399999999999999E-2</v>
      </c>
      <c r="O36" s="19">
        <f t="shared" si="18"/>
        <v>4.1000000000000002E-2</v>
      </c>
      <c r="P36" s="19">
        <f t="shared" ref="P36:Q36" si="19">ROUND((P26/P30)*(P32/P34),4)</f>
        <v>4.1500000000000002E-2</v>
      </c>
      <c r="Q36" s="19">
        <f t="shared" si="19"/>
        <v>4.0899999999999999E-2</v>
      </c>
      <c r="R36" s="19">
        <f t="shared" ref="R36:S36" si="20">ROUND((R26/R30)*(R32/R34),4)</f>
        <v>4.1000000000000002E-2</v>
      </c>
      <c r="S36" s="19">
        <f t="shared" si="20"/>
        <v>4.1599999999999998E-2</v>
      </c>
      <c r="T36" s="19">
        <f t="shared" ref="T36:U36" si="21">ROUND((T26/T30)*(T32/T34),4)</f>
        <v>4.1000000000000002E-2</v>
      </c>
      <c r="U36" s="19">
        <f t="shared" si="21"/>
        <v>4.1500000000000002E-2</v>
      </c>
      <c r="V36" s="19">
        <f t="shared" ref="V36:Y36" si="22">ROUND((V26/V30)*(V32/V34),4)</f>
        <v>4.1099999999999998E-2</v>
      </c>
      <c r="W36" s="19">
        <f t="shared" si="22"/>
        <v>4.0899999999999999E-2</v>
      </c>
      <c r="X36" s="19">
        <f t="shared" si="22"/>
        <v>4.24E-2</v>
      </c>
      <c r="Y36" s="19">
        <f t="shared" si="22"/>
        <v>4.1000000000000002E-2</v>
      </c>
    </row>
    <row r="37" spans="1:25" x14ac:dyDescent="0.25">
      <c r="A37" s="1">
        <f t="shared" si="2"/>
        <v>34</v>
      </c>
      <c r="E37" s="9"/>
      <c r="F37" s="9"/>
      <c r="G37" s="9"/>
      <c r="H37" s="9"/>
      <c r="I37" s="9"/>
      <c r="J37" s="9"/>
    </row>
    <row r="38" spans="1:25" ht="18.75" x14ac:dyDescent="0.25">
      <c r="A38" s="1">
        <f t="shared" si="2"/>
        <v>35</v>
      </c>
      <c r="B38" s="6" t="s">
        <v>10</v>
      </c>
      <c r="C38" s="8" t="s">
        <v>15</v>
      </c>
      <c r="E38" s="20">
        <v>1.24</v>
      </c>
      <c r="F38" s="20">
        <v>1.24</v>
      </c>
      <c r="G38" s="20">
        <v>1.24</v>
      </c>
      <c r="H38" s="20">
        <v>1.24</v>
      </c>
      <c r="I38" s="20">
        <v>1.24</v>
      </c>
      <c r="J38" s="20">
        <v>1.24</v>
      </c>
      <c r="K38" s="20">
        <v>1.24</v>
      </c>
      <c r="L38" s="20">
        <v>1.24</v>
      </c>
      <c r="M38" s="20">
        <v>1.24</v>
      </c>
      <c r="N38" s="20">
        <v>1.24</v>
      </c>
      <c r="O38" s="20">
        <v>1.24</v>
      </c>
      <c r="P38" s="20">
        <v>1.24</v>
      </c>
      <c r="Q38" s="20">
        <v>1.24</v>
      </c>
      <c r="R38" s="20">
        <v>1.24</v>
      </c>
      <c r="S38" s="20">
        <v>1.24</v>
      </c>
      <c r="T38" s="20">
        <v>1.24</v>
      </c>
      <c r="U38" s="20">
        <v>1.24</v>
      </c>
      <c r="V38" s="20">
        <v>1.24</v>
      </c>
      <c r="W38" s="20">
        <f>+V38</f>
        <v>1.24</v>
      </c>
      <c r="X38" s="20">
        <f t="shared" ref="X38:Y38" si="23">+W38</f>
        <v>1.24</v>
      </c>
      <c r="Y38" s="20">
        <f t="shared" si="23"/>
        <v>1.24</v>
      </c>
    </row>
    <row r="39" spans="1:25" x14ac:dyDescent="0.25">
      <c r="A39" s="1">
        <f t="shared" si="2"/>
        <v>36</v>
      </c>
      <c r="C39" s="16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</row>
    <row r="40" spans="1:25" ht="31.5" x14ac:dyDescent="0.25">
      <c r="A40" s="1">
        <f t="shared" si="2"/>
        <v>37</v>
      </c>
      <c r="B40" s="60" t="s">
        <v>11</v>
      </c>
      <c r="C40" s="58" t="s">
        <v>42</v>
      </c>
      <c r="D40" s="12"/>
      <c r="E40" s="24">
        <f>ROUND(E36*E38,4)</f>
        <v>5.1499999999999997E-2</v>
      </c>
      <c r="F40" s="24">
        <f t="shared" ref="F40:J40" si="24">ROUND(F36*F38,4)</f>
        <v>5.16E-2</v>
      </c>
      <c r="G40" s="24">
        <f t="shared" si="24"/>
        <v>5.2200000000000003E-2</v>
      </c>
      <c r="H40" s="24">
        <f t="shared" si="24"/>
        <v>5.1999999999999998E-2</v>
      </c>
      <c r="I40" s="24">
        <f t="shared" si="24"/>
        <v>5.0200000000000002E-2</v>
      </c>
      <c r="J40" s="24">
        <f t="shared" si="24"/>
        <v>5.79E-2</v>
      </c>
      <c r="K40" s="24">
        <f t="shared" ref="K40:L40" si="25">ROUND(K36*K38,4)</f>
        <v>5.0700000000000002E-2</v>
      </c>
      <c r="L40" s="24">
        <f t="shared" si="25"/>
        <v>5.1999999999999998E-2</v>
      </c>
      <c r="M40" s="24">
        <f t="shared" ref="M40:N40" si="26">ROUND(M36*M38,4)</f>
        <v>5.0999999999999997E-2</v>
      </c>
      <c r="N40" s="24">
        <f t="shared" si="26"/>
        <v>5.1299999999999998E-2</v>
      </c>
      <c r="O40" s="24">
        <f t="shared" ref="O40:P40" si="27">ROUND(O36*O38,4)</f>
        <v>5.0799999999999998E-2</v>
      </c>
      <c r="P40" s="24">
        <f t="shared" si="27"/>
        <v>5.1499999999999997E-2</v>
      </c>
      <c r="Q40" s="24">
        <f t="shared" ref="Q40:R40" si="28">ROUND(Q36*Q38,4)</f>
        <v>5.0700000000000002E-2</v>
      </c>
      <c r="R40" s="24">
        <f t="shared" si="28"/>
        <v>5.0799999999999998E-2</v>
      </c>
      <c r="S40" s="24">
        <f t="shared" ref="S40:T40" si="29">ROUND(S36*S38,4)</f>
        <v>5.16E-2</v>
      </c>
      <c r="T40" s="24">
        <f t="shared" si="29"/>
        <v>5.0799999999999998E-2</v>
      </c>
      <c r="U40" s="24">
        <f t="shared" ref="U40:V40" si="30">ROUND(U36*U38,4)</f>
        <v>5.1499999999999997E-2</v>
      </c>
      <c r="V40" s="24">
        <f t="shared" si="30"/>
        <v>5.0999999999999997E-2</v>
      </c>
      <c r="W40" s="24">
        <f t="shared" ref="W40:Y40" si="31">ROUND(W36*W38,4)</f>
        <v>5.0700000000000002E-2</v>
      </c>
      <c r="X40" s="24">
        <f t="shared" si="31"/>
        <v>5.2600000000000001E-2</v>
      </c>
      <c r="Y40" s="24">
        <f t="shared" si="31"/>
        <v>5.0799999999999998E-2</v>
      </c>
    </row>
    <row r="41" spans="1:25" hidden="1" x14ac:dyDescent="0.25">
      <c r="A41" s="1">
        <f t="shared" si="2"/>
        <v>38</v>
      </c>
      <c r="C41" s="1" t="s">
        <v>20</v>
      </c>
      <c r="E41" s="53">
        <f>E40-'[1]INPUTS (1of2)'!$M$28</f>
        <v>0</v>
      </c>
      <c r="F41" s="52">
        <f>F40-'[2]INPUTS (1of2)'!$M$28</f>
        <v>0</v>
      </c>
      <c r="G41" s="52">
        <f>G40-'[3]INPUTS (1of2)'!$M$28</f>
        <v>0</v>
      </c>
      <c r="H41" s="52">
        <f>H40-'[4]INPUTS (1of2)'!$M$28</f>
        <v>0</v>
      </c>
      <c r="I41" s="52">
        <f>I40-'[5]INPUTS (1of2)'!$M$28</f>
        <v>0</v>
      </c>
      <c r="J41" s="52">
        <f>J40-'[6]INPUTS (1of2)'!$M$28</f>
        <v>0</v>
      </c>
      <c r="K41" s="54">
        <f>K40-'[7]INPUTS (1of2)'!$M$28</f>
        <v>0</v>
      </c>
      <c r="L41" s="54">
        <f>L40-'[8]INPUTS (1of2)'!$M$28</f>
        <v>0</v>
      </c>
      <c r="M41" s="55">
        <f>M40-'[9]INPUTS (1of2)'!$M$28</f>
        <v>0</v>
      </c>
      <c r="N41" s="55">
        <f>N40-'[10]INPUTS (1of2)'!$M$28</f>
        <v>0</v>
      </c>
      <c r="O41" s="55">
        <f>O40-'[11]INPUTS (1of2)'!$M$28</f>
        <v>0</v>
      </c>
      <c r="P41" s="55">
        <f>P40-'[12]INPUTS (1of2)'!$M$28</f>
        <v>0</v>
      </c>
      <c r="Q41" s="55">
        <f>Q40-'[13]INPUTS (1of2)'!$M$28</f>
        <v>0</v>
      </c>
      <c r="R41" s="55">
        <f>R40-'[14]INPUTS (1of2)'!$M$28</f>
        <v>0</v>
      </c>
      <c r="S41" s="55">
        <f>S40-'[33]INPUTS (1of2)'!$M$28</f>
        <v>0</v>
      </c>
      <c r="T41" s="55">
        <f>T40-'[15]INPUTS (1of2)'!$M$28</f>
        <v>0</v>
      </c>
      <c r="U41" s="55">
        <f>U40-'[16]INPUTS (1of2)'!$M$28</f>
        <v>0</v>
      </c>
      <c r="V41" s="55">
        <f>V40-'[17]INPUTS (1of2)'!$M$28</f>
        <v>0</v>
      </c>
      <c r="W41" s="55">
        <f>W40-'[18]INPUTS (1of2)'!$M$28</f>
        <v>0</v>
      </c>
      <c r="X41" s="55">
        <f>X40-'[19]INPUTS (1of2)'!$M$28</f>
        <v>0</v>
      </c>
      <c r="Y41" s="55">
        <f>Y40-'[34]INPUTS (1of2)'!$M$28</f>
        <v>0</v>
      </c>
    </row>
    <row r="42" spans="1:25" x14ac:dyDescent="0.25">
      <c r="A42" s="1">
        <f t="shared" si="2"/>
        <v>39</v>
      </c>
      <c r="B42" s="44" t="s">
        <v>14</v>
      </c>
      <c r="E42" s="9"/>
      <c r="F42" s="9"/>
      <c r="G42" s="9"/>
      <c r="H42" s="9"/>
      <c r="I42" s="9"/>
      <c r="J42" s="9"/>
    </row>
    <row r="43" spans="1:25" ht="18.75" x14ac:dyDescent="0.25">
      <c r="B43" s="25" t="s">
        <v>38</v>
      </c>
      <c r="D43" s="41"/>
      <c r="E43" s="41"/>
      <c r="F43" s="41"/>
      <c r="G43" s="41"/>
      <c r="H43" s="41"/>
      <c r="I43" s="41"/>
      <c r="J43" s="41"/>
    </row>
    <row r="44" spans="1:25" x14ac:dyDescent="0.25">
      <c r="B44" s="42" t="s">
        <v>39</v>
      </c>
    </row>
    <row r="45" spans="1:25" x14ac:dyDescent="0.25">
      <c r="A45" s="2"/>
      <c r="B45" s="8" t="s">
        <v>41</v>
      </c>
      <c r="D45" s="8"/>
      <c r="E45" s="8"/>
      <c r="F45" s="8"/>
      <c r="G45" s="8"/>
      <c r="H45" s="8"/>
      <c r="I45" s="8"/>
      <c r="J45" s="8"/>
    </row>
    <row r="46" spans="1:25" x14ac:dyDescent="0.25">
      <c r="A46" s="8"/>
      <c r="B46" s="59" t="s">
        <v>40</v>
      </c>
      <c r="D46" s="28"/>
      <c r="E46" s="29"/>
      <c r="F46" s="29"/>
      <c r="G46" s="29"/>
      <c r="H46" s="29"/>
      <c r="I46" s="29"/>
      <c r="J46" s="29"/>
    </row>
    <row r="47" spans="1:25" x14ac:dyDescent="0.25">
      <c r="A47" s="8"/>
      <c r="C47" s="7"/>
      <c r="D47" s="7"/>
      <c r="E47" s="8"/>
      <c r="F47" s="8"/>
      <c r="G47" s="8"/>
      <c r="H47" s="8"/>
      <c r="I47" s="8"/>
      <c r="J47" s="8"/>
    </row>
    <row r="48" spans="1:25" x14ac:dyDescent="0.25">
      <c r="A48" s="8"/>
      <c r="C48" s="8"/>
      <c r="D48" s="8"/>
      <c r="E48" s="30"/>
      <c r="F48" s="30"/>
      <c r="G48" s="30"/>
      <c r="H48" s="30"/>
      <c r="I48" s="30"/>
      <c r="J48" s="30"/>
    </row>
    <row r="49" spans="1:10" x14ac:dyDescent="0.25">
      <c r="A49" s="8"/>
      <c r="C49" s="8"/>
      <c r="D49" s="8"/>
      <c r="E49" s="30"/>
      <c r="F49" s="30"/>
      <c r="G49" s="30"/>
      <c r="H49" s="30"/>
      <c r="I49" s="30"/>
      <c r="J49" s="30"/>
    </row>
    <row r="50" spans="1:10" x14ac:dyDescent="0.25">
      <c r="A50" s="8"/>
      <c r="C50" s="10"/>
      <c r="D50" s="10"/>
      <c r="E50" s="30"/>
      <c r="F50" s="30"/>
      <c r="G50" s="30"/>
      <c r="H50" s="30"/>
      <c r="I50" s="30"/>
      <c r="J50" s="30"/>
    </row>
    <row r="51" spans="1:10" x14ac:dyDescent="0.25">
      <c r="A51" s="8"/>
      <c r="C51" s="10"/>
      <c r="D51" s="10"/>
      <c r="E51" s="30"/>
      <c r="F51" s="30"/>
      <c r="G51" s="30"/>
      <c r="H51" s="30"/>
      <c r="I51" s="30"/>
      <c r="J51" s="30"/>
    </row>
    <row r="52" spans="1:10" x14ac:dyDescent="0.25">
      <c r="A52" s="8"/>
      <c r="C52" s="10"/>
      <c r="D52" s="10"/>
      <c r="E52" s="30"/>
      <c r="F52" s="30"/>
      <c r="G52" s="30"/>
      <c r="H52" s="30"/>
      <c r="I52" s="30"/>
      <c r="J52" s="30"/>
    </row>
    <row r="53" spans="1:10" x14ac:dyDescent="0.25">
      <c r="A53" s="8"/>
      <c r="C53" s="11"/>
      <c r="D53" s="11"/>
      <c r="E53" s="30"/>
      <c r="F53" s="30"/>
      <c r="G53" s="30"/>
      <c r="H53" s="30"/>
      <c r="I53" s="30"/>
      <c r="J53" s="30"/>
    </row>
    <row r="54" spans="1:10" x14ac:dyDescent="0.25">
      <c r="A54" s="8"/>
      <c r="C54" s="8"/>
      <c r="D54" s="8"/>
      <c r="E54" s="30"/>
      <c r="F54" s="30"/>
      <c r="G54" s="30"/>
      <c r="H54" s="30"/>
      <c r="I54" s="30"/>
      <c r="J54" s="30"/>
    </row>
    <row r="55" spans="1:10" x14ac:dyDescent="0.25">
      <c r="A55" s="8"/>
      <c r="C55" s="27"/>
      <c r="D55" s="14"/>
      <c r="E55" s="31"/>
      <c r="F55" s="31"/>
      <c r="G55" s="31"/>
      <c r="H55" s="31"/>
      <c r="I55" s="31"/>
      <c r="J55" s="31"/>
    </row>
    <row r="56" spans="1:10" x14ac:dyDescent="0.25">
      <c r="A56" s="8"/>
      <c r="C56" s="8"/>
      <c r="D56" s="8"/>
      <c r="E56" s="30"/>
      <c r="F56" s="30"/>
      <c r="G56" s="30"/>
      <c r="H56" s="30"/>
      <c r="I56" s="30"/>
      <c r="J56" s="30"/>
    </row>
    <row r="57" spans="1:10" x14ac:dyDescent="0.25">
      <c r="A57" s="8"/>
      <c r="C57" s="8"/>
      <c r="D57" s="8"/>
      <c r="E57" s="30"/>
      <c r="F57" s="30"/>
      <c r="G57" s="30"/>
      <c r="H57" s="30"/>
      <c r="I57" s="30"/>
      <c r="J57" s="30"/>
    </row>
    <row r="58" spans="1:10" x14ac:dyDescent="0.25">
      <c r="A58" s="8"/>
      <c r="C58" s="8"/>
      <c r="D58" s="8"/>
      <c r="E58" s="30"/>
      <c r="F58" s="30"/>
      <c r="G58" s="30"/>
      <c r="H58" s="30"/>
      <c r="I58" s="30"/>
      <c r="J58" s="30"/>
    </row>
    <row r="59" spans="1:10" x14ac:dyDescent="0.25">
      <c r="A59" s="8"/>
      <c r="C59" s="32"/>
      <c r="D59" s="32"/>
      <c r="E59" s="31"/>
      <c r="F59" s="31"/>
      <c r="G59" s="31"/>
      <c r="H59" s="31"/>
      <c r="I59" s="31"/>
      <c r="J59" s="31"/>
    </row>
    <row r="60" spans="1:10" x14ac:dyDescent="0.25">
      <c r="A60" s="8"/>
      <c r="C60" s="8"/>
      <c r="D60" s="8"/>
      <c r="E60" s="30"/>
      <c r="F60" s="30"/>
      <c r="G60" s="30"/>
      <c r="H60" s="30"/>
      <c r="I60" s="30"/>
      <c r="J60" s="30"/>
    </row>
    <row r="61" spans="1:10" x14ac:dyDescent="0.25">
      <c r="A61" s="8"/>
      <c r="C61" s="8"/>
      <c r="D61" s="8"/>
      <c r="E61" s="33"/>
      <c r="F61" s="33"/>
      <c r="G61" s="33"/>
      <c r="H61" s="33"/>
      <c r="I61" s="33"/>
      <c r="J61" s="33"/>
    </row>
    <row r="62" spans="1:10" x14ac:dyDescent="0.25">
      <c r="A62" s="8"/>
      <c r="C62" s="8"/>
      <c r="D62" s="8"/>
      <c r="E62" s="30"/>
      <c r="F62" s="30"/>
      <c r="G62" s="30"/>
      <c r="H62" s="30"/>
      <c r="I62" s="30"/>
      <c r="J62" s="30"/>
    </row>
    <row r="63" spans="1:10" x14ac:dyDescent="0.25">
      <c r="A63" s="8"/>
      <c r="C63" s="8"/>
      <c r="D63" s="8"/>
      <c r="E63" s="33"/>
      <c r="F63" s="33"/>
      <c r="G63" s="33"/>
      <c r="H63" s="33"/>
      <c r="I63" s="33"/>
      <c r="J63" s="33"/>
    </row>
    <row r="64" spans="1:10" x14ac:dyDescent="0.25">
      <c r="A64" s="8"/>
      <c r="C64" s="8"/>
      <c r="D64" s="8"/>
      <c r="E64" s="33"/>
      <c r="F64" s="33"/>
      <c r="G64" s="33"/>
      <c r="H64" s="33"/>
      <c r="I64" s="33"/>
      <c r="J64" s="33"/>
    </row>
    <row r="65" spans="1:10" x14ac:dyDescent="0.25">
      <c r="A65" s="8"/>
      <c r="C65" s="8"/>
      <c r="D65" s="8"/>
      <c r="E65" s="34"/>
      <c r="F65" s="34"/>
      <c r="G65" s="34"/>
      <c r="H65" s="34"/>
      <c r="I65" s="34"/>
      <c r="J65" s="34"/>
    </row>
    <row r="66" spans="1:10" x14ac:dyDescent="0.25">
      <c r="A66" s="8"/>
      <c r="C66" s="8"/>
      <c r="D66" s="8"/>
      <c r="E66" s="30"/>
      <c r="F66" s="30"/>
      <c r="G66" s="30"/>
      <c r="H66" s="30"/>
      <c r="I66" s="30"/>
      <c r="J66" s="30"/>
    </row>
    <row r="67" spans="1:10" x14ac:dyDescent="0.25">
      <c r="A67" s="8"/>
      <c r="C67" s="8"/>
      <c r="D67" s="8"/>
      <c r="E67" s="20"/>
      <c r="F67" s="20"/>
      <c r="G67" s="20"/>
      <c r="H67" s="20"/>
      <c r="I67" s="20"/>
      <c r="J67" s="20"/>
    </row>
    <row r="68" spans="1:10" x14ac:dyDescent="0.25">
      <c r="A68" s="8"/>
      <c r="C68" s="8"/>
      <c r="D68" s="8"/>
      <c r="E68" s="30"/>
      <c r="F68" s="30"/>
      <c r="G68" s="30"/>
      <c r="H68" s="30"/>
      <c r="I68" s="30"/>
      <c r="J68" s="30"/>
    </row>
    <row r="69" spans="1:10" x14ac:dyDescent="0.25">
      <c r="A69" s="8"/>
      <c r="B69" s="23"/>
      <c r="C69" s="32"/>
      <c r="D69" s="32"/>
      <c r="E69" s="35"/>
      <c r="F69" s="35"/>
      <c r="G69" s="35"/>
      <c r="H69" s="35"/>
      <c r="I69" s="35"/>
      <c r="J69" s="35"/>
    </row>
    <row r="70" spans="1:10" x14ac:dyDescent="0.25">
      <c r="A70" s="8"/>
      <c r="C70" s="8"/>
      <c r="D70" s="8"/>
      <c r="E70" s="30"/>
      <c r="F70" s="30"/>
      <c r="G70" s="30"/>
      <c r="H70" s="30"/>
      <c r="I70" s="30"/>
      <c r="J70" s="30"/>
    </row>
    <row r="71" spans="1:10" x14ac:dyDescent="0.25">
      <c r="A71" s="8"/>
      <c r="C71" s="8"/>
      <c r="D71" s="8"/>
      <c r="E71" s="30"/>
      <c r="F71" s="30"/>
      <c r="G71" s="30"/>
      <c r="H71" s="30"/>
      <c r="I71" s="30"/>
      <c r="J71" s="30"/>
    </row>
    <row r="72" spans="1:10" ht="45" customHeight="1" x14ac:dyDescent="0.25">
      <c r="A72" s="36"/>
      <c r="B72" s="26"/>
      <c r="C72" s="57"/>
      <c r="D72" s="57"/>
      <c r="E72" s="57"/>
      <c r="F72" s="57"/>
    </row>
  </sheetData>
  <mergeCells count="1">
    <mergeCell ref="C72:F72"/>
  </mergeCells>
  <printOptions horizontalCentered="1"/>
  <pageMargins left="0.45" right="0.45" top="1.6" bottom="0.75" header="0.8" footer="0.05"/>
  <pageSetup scale="65" fitToWidth="5" orientation="landscape" r:id="rId1"/>
  <headerFooter>
    <oddHeader>&amp;C&amp;"Times New Roman,Bold"&amp;14BIG RIVERS ELECTRIC CORPORATION
CASE NO. 2025-00052
Calculations for Rates of Return on Environmental Surcharge Mechanism
For the Expense Months: August 2023 through January 2025</oddHeader>
    <oddFooter>&amp;L&amp;"Times New Roman,Bold"&amp;12Case No. 2025-- 00052
Attachment for Response to Staff's First Request Item 4
Witness: Rebecca L. (Becky) Shelton 
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ES - RORORB</vt:lpstr>
      <vt:lpstr>'ES - RORORB'!Print_Area</vt:lpstr>
      <vt:lpstr>'ES - RORORB'!Print_Titles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Nicholas R. Castlen</dc:creator>
  <cp:lastModifiedBy>Santana, Senthia</cp:lastModifiedBy>
  <cp:lastPrinted>2025-04-22T18:35:56Z</cp:lastPrinted>
  <dcterms:created xsi:type="dcterms:W3CDTF">2014-04-08T21:21:54Z</dcterms:created>
  <dcterms:modified xsi:type="dcterms:W3CDTF">2025-04-22T18:36:57Z</dcterms:modified>
</cp:coreProperties>
</file>