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0A646FA3-D9ED-4CB5-9B44-B3622B612414}" xr6:coauthVersionLast="47" xr6:coauthVersionMax="47" xr10:uidLastSave="{00000000-0000-0000-0000-000000000000}"/>
  <bookViews>
    <workbookView xWindow="-120" yWindow="-120" windowWidth="29040" windowHeight="15720" tabRatio="865" xr2:uid="{00000000-000D-0000-FFFF-FFFF00000000}"/>
  </bookViews>
  <sheets>
    <sheet name="TOC" sheetId="8" r:id="rId1"/>
    <sheet name="Table 1" sheetId="31" r:id="rId2"/>
    <sheet name="Table 2" sheetId="30" r:id="rId3"/>
    <sheet name="Table 3" sheetId="26" r:id="rId4"/>
    <sheet name="Figure 1" sheetId="14" r:id="rId5"/>
    <sheet name="Table 4" sheetId="29" r:id="rId6"/>
    <sheet name="Table 5" sheetId="28" r:id="rId7"/>
    <sheet name="Table 6" sheetId="27" r:id="rId8"/>
    <sheet name="Table 6 supplemental" sheetId="35" r:id="rId9"/>
    <sheet name="Table 7" sheetId="24" r:id="rId10"/>
    <sheet name="Table 8" sheetId="25" r:id="rId11"/>
    <sheet name="Library" sheetId="32" r:id="rId12"/>
    <sheet name="CPCN Workpapers_Peak_Chart_1" sheetId="33" r:id="rId13"/>
    <sheet name="Staff 1-18_Definitions" sheetId="23" r:id="rId14"/>
    <sheet name="JI 3-18_Land Control Status" sheetId="22" r:id="rId15"/>
    <sheet name="AG-KIUC 1-33(a)_Project Queue" sheetId="21" r:id="rId16"/>
    <sheet name="AG-KIUC 1-35_Probability --&gt;" sheetId="11" r:id="rId17"/>
    <sheet name="Service Territory Charts" sheetId="12" r:id="rId18"/>
    <sheet name="Monthly" sheetId="13" r:id="rId19"/>
    <sheet name="Charts" sheetId="34" r:id="rId20"/>
    <sheet name="LowProbability" sheetId="15" r:id="rId21"/>
    <sheet name="MidProbability" sheetId="16" r:id="rId22"/>
    <sheet name="HighProbability" sheetId="17" r:id="rId23"/>
    <sheet name="High IRP + BOSK 2" sheetId="18" r:id="rId24"/>
    <sheet name="TSRs" sheetId="19" r:id="rId25"/>
    <sheet name="Project Map" sheetId="20" r:id="rId2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5" l="1"/>
  <c r="P8" i="27"/>
  <c r="O16" i="27"/>
  <c r="N16" i="27"/>
  <c r="M16" i="27"/>
  <c r="L16" i="27"/>
  <c r="G16" i="27"/>
  <c r="H16" i="27"/>
  <c r="I16" i="27"/>
  <c r="J16" i="27"/>
  <c r="K16" i="27"/>
  <c r="K12" i="27"/>
  <c r="J12" i="27"/>
  <c r="I12" i="27"/>
  <c r="H12" i="27"/>
  <c r="G12" i="27"/>
  <c r="F16" i="27"/>
  <c r="F12" i="27"/>
  <c r="E12" i="27"/>
  <c r="F8" i="27"/>
  <c r="G9" i="28"/>
  <c r="H9" i="28"/>
  <c r="I9" i="28"/>
  <c r="J9" i="28"/>
  <c r="K9" i="28"/>
  <c r="O13" i="28"/>
  <c r="N13" i="28"/>
  <c r="M13" i="28"/>
  <c r="L13" i="28"/>
  <c r="K13" i="28"/>
  <c r="J13" i="28"/>
  <c r="H13" i="28"/>
  <c r="I13" i="28"/>
  <c r="G13" i="28"/>
  <c r="F9" i="28"/>
  <c r="E9" i="28"/>
  <c r="L6" i="26"/>
  <c r="L7" i="26"/>
  <c r="L8" i="26"/>
  <c r="L9" i="26"/>
  <c r="L10" i="26"/>
  <c r="L11" i="26"/>
  <c r="L12" i="26"/>
  <c r="L13" i="26"/>
  <c r="L14" i="26"/>
  <c r="L15" i="26"/>
  <c r="L16" i="26"/>
  <c r="L17" i="26"/>
  <c r="L18" i="26"/>
  <c r="L19" i="26"/>
  <c r="L20" i="26"/>
  <c r="L21" i="26"/>
  <c r="L22" i="26"/>
  <c r="L23" i="26"/>
  <c r="L24" i="26"/>
  <c r="L4" i="26"/>
  <c r="L3" i="26"/>
  <c r="I110" i="34" l="1"/>
  <c r="I109" i="34"/>
  <c r="I107" i="34"/>
  <c r="I105" i="34"/>
  <c r="I102" i="34"/>
  <c r="H102" i="34"/>
  <c r="I101" i="34"/>
  <c r="I100" i="34"/>
  <c r="H100" i="34"/>
  <c r="I99" i="34"/>
  <c r="H98" i="34"/>
  <c r="I97" i="34"/>
  <c r="H96" i="34"/>
  <c r="I95" i="34"/>
  <c r="I93" i="34"/>
  <c r="H91" i="34"/>
  <c r="I90" i="34"/>
  <c r="I89" i="34"/>
  <c r="I88" i="34"/>
  <c r="I87" i="34"/>
  <c r="I86" i="34"/>
  <c r="I85" i="34"/>
  <c r="I83" i="34"/>
  <c r="I81" i="34"/>
  <c r="I78" i="34"/>
  <c r="I77" i="34"/>
  <c r="H77" i="34"/>
  <c r="I76" i="34"/>
  <c r="I75" i="34"/>
  <c r="I74" i="34"/>
  <c r="H74" i="34"/>
  <c r="I73" i="34"/>
  <c r="I71" i="34"/>
  <c r="H71" i="34"/>
  <c r="I69" i="34"/>
  <c r="H68" i="34"/>
  <c r="H67" i="34"/>
  <c r="I66" i="34"/>
  <c r="I65" i="34"/>
  <c r="I64" i="34"/>
  <c r="I62" i="34"/>
  <c r="I61" i="34"/>
  <c r="I59" i="34"/>
  <c r="I57" i="34"/>
  <c r="H54" i="34"/>
  <c r="H52" i="34"/>
  <c r="H30" i="34"/>
  <c r="H28" i="34"/>
  <c r="I27" i="34"/>
  <c r="H27" i="34"/>
  <c r="H26" i="34"/>
  <c r="I22" i="34"/>
  <c r="H19" i="34"/>
  <c r="I15" i="34"/>
  <c r="I13" i="34"/>
  <c r="I9" i="34"/>
  <c r="I7" i="34"/>
  <c r="I6" i="34"/>
  <c r="I5" i="34"/>
  <c r="I3" i="34"/>
  <c r="H3" i="34"/>
  <c r="U50" i="33"/>
  <c r="T50" i="33"/>
  <c r="S50" i="33"/>
  <c r="R50" i="33"/>
  <c r="Q50" i="33"/>
  <c r="P50" i="33"/>
  <c r="O50" i="33"/>
  <c r="T49" i="33"/>
  <c r="S49" i="33"/>
  <c r="R49" i="33"/>
  <c r="Q49" i="33"/>
  <c r="P49" i="33"/>
  <c r="O49" i="33"/>
  <c r="L49" i="33"/>
  <c r="U49" i="33" s="1"/>
  <c r="U48" i="33"/>
  <c r="T48" i="33"/>
  <c r="S48" i="33"/>
  <c r="R48" i="33"/>
  <c r="Q48" i="33"/>
  <c r="P48" i="33"/>
  <c r="O48" i="33"/>
  <c r="U47" i="33"/>
  <c r="T47" i="33"/>
  <c r="S47" i="33"/>
  <c r="R47" i="33"/>
  <c r="Q47" i="33"/>
  <c r="P47" i="33"/>
  <c r="O47" i="33"/>
  <c r="U46" i="33"/>
  <c r="T46" i="33"/>
  <c r="S46" i="33"/>
  <c r="R46" i="33"/>
  <c r="Q46" i="33"/>
  <c r="P46" i="33"/>
  <c r="O46" i="33"/>
  <c r="U45" i="33"/>
  <c r="T45" i="33"/>
  <c r="S45" i="33"/>
  <c r="R45" i="33"/>
  <c r="Q45" i="33"/>
  <c r="P45" i="33"/>
  <c r="O45" i="33"/>
  <c r="U44" i="33"/>
  <c r="T44" i="33"/>
  <c r="S44" i="33"/>
  <c r="R44" i="33"/>
  <c r="Q44" i="33"/>
  <c r="P44" i="33"/>
  <c r="O44" i="33"/>
  <c r="U43" i="33"/>
  <c r="T43" i="33"/>
  <c r="S43" i="33"/>
  <c r="R43" i="33"/>
  <c r="Q43" i="33"/>
  <c r="P43" i="33"/>
  <c r="O43" i="33"/>
  <c r="U42" i="33"/>
  <c r="T42" i="33"/>
  <c r="S42" i="33"/>
  <c r="R42" i="33"/>
  <c r="Q42" i="33"/>
  <c r="P42" i="33"/>
  <c r="O42" i="33"/>
  <c r="U41" i="33"/>
  <c r="T41" i="33"/>
  <c r="S41" i="33"/>
  <c r="R41" i="33"/>
  <c r="Q41" i="33"/>
  <c r="P41" i="33"/>
  <c r="O41" i="33"/>
  <c r="U40" i="33"/>
  <c r="T40" i="33"/>
  <c r="S40" i="33"/>
  <c r="R40" i="33"/>
  <c r="Q40" i="33"/>
  <c r="P40" i="33"/>
  <c r="O40" i="33"/>
  <c r="U39" i="33"/>
  <c r="T39" i="33"/>
  <c r="S39" i="33"/>
  <c r="R39" i="33"/>
  <c r="Q39" i="33"/>
  <c r="P39" i="33"/>
  <c r="O39" i="33"/>
  <c r="U38" i="33"/>
  <c r="T38" i="33"/>
  <c r="S38" i="33"/>
  <c r="R38" i="33"/>
  <c r="Q38" i="33"/>
  <c r="P38" i="33"/>
  <c r="O38" i="33"/>
  <c r="U37" i="33"/>
  <c r="T37" i="33"/>
  <c r="S37" i="33"/>
  <c r="R37" i="33"/>
  <c r="Q37" i="33"/>
  <c r="P37" i="33"/>
  <c r="O37" i="33"/>
  <c r="U36" i="33"/>
  <c r="T36" i="33"/>
  <c r="S36" i="33"/>
  <c r="R36" i="33"/>
  <c r="Q36" i="33"/>
  <c r="P36" i="33"/>
  <c r="O36" i="33"/>
  <c r="U35" i="33"/>
  <c r="T35" i="33"/>
  <c r="S35" i="33"/>
  <c r="R35" i="33"/>
  <c r="Q35" i="33"/>
  <c r="P35" i="33"/>
  <c r="O35" i="33"/>
  <c r="U34" i="33"/>
  <c r="T34" i="33"/>
  <c r="S34" i="33"/>
  <c r="R34" i="33"/>
  <c r="Q34" i="33"/>
  <c r="P34" i="33"/>
  <c r="O34" i="33"/>
  <c r="U33" i="33"/>
  <c r="T33" i="33"/>
  <c r="S33" i="33"/>
  <c r="R33" i="33"/>
  <c r="Q33" i="33"/>
  <c r="P33" i="33"/>
  <c r="O33" i="33"/>
  <c r="U32" i="33"/>
  <c r="T32" i="33"/>
  <c r="S32" i="33"/>
  <c r="R32" i="33"/>
  <c r="Q32" i="33"/>
  <c r="P32" i="33"/>
  <c r="O32" i="33"/>
  <c r="U31" i="33"/>
  <c r="T31" i="33"/>
  <c r="S31" i="33"/>
  <c r="R31" i="33"/>
  <c r="Q31" i="33"/>
  <c r="P31" i="33"/>
  <c r="O31" i="33"/>
  <c r="U30" i="33"/>
  <c r="T30" i="33"/>
  <c r="S30" i="33"/>
  <c r="R30" i="33"/>
  <c r="Q30" i="33"/>
  <c r="P30" i="33"/>
  <c r="O30" i="33"/>
  <c r="U29" i="33"/>
  <c r="T29" i="33"/>
  <c r="S29" i="33"/>
  <c r="R29" i="33"/>
  <c r="Q29" i="33"/>
  <c r="P29" i="33"/>
  <c r="O29" i="33"/>
  <c r="U28" i="33"/>
  <c r="T28" i="33"/>
  <c r="S28" i="33"/>
  <c r="R28" i="33"/>
  <c r="Q28" i="33"/>
  <c r="P28" i="33"/>
  <c r="O28" i="33"/>
  <c r="U27" i="33"/>
  <c r="T27" i="33"/>
  <c r="S27" i="33"/>
  <c r="R27" i="33"/>
  <c r="Q27" i="33"/>
  <c r="P27" i="33"/>
  <c r="O27" i="33"/>
  <c r="U26" i="33"/>
  <c r="T26" i="33"/>
  <c r="S26" i="33"/>
  <c r="R26" i="33"/>
  <c r="Q26" i="33"/>
  <c r="P26" i="33"/>
  <c r="O26" i="33"/>
  <c r="U25" i="33"/>
  <c r="T25" i="33"/>
  <c r="S25" i="33"/>
  <c r="R25" i="33"/>
  <c r="Q25" i="33"/>
  <c r="P25" i="33"/>
  <c r="O25" i="33"/>
  <c r="U24" i="33"/>
  <c r="T24" i="33"/>
  <c r="S24" i="33"/>
  <c r="R24" i="33"/>
  <c r="Q24" i="33"/>
  <c r="P24" i="33"/>
  <c r="O24" i="33"/>
  <c r="U23" i="33"/>
  <c r="T23" i="33"/>
  <c r="S23" i="33"/>
  <c r="R23" i="33"/>
  <c r="Q23" i="33"/>
  <c r="P23" i="33"/>
  <c r="O23" i="33"/>
  <c r="U22" i="33"/>
  <c r="T22" i="33"/>
  <c r="S22" i="33"/>
  <c r="R22" i="33"/>
  <c r="Q22" i="33"/>
  <c r="P22" i="33"/>
  <c r="O22" i="33"/>
  <c r="U21" i="33"/>
  <c r="T21" i="33"/>
  <c r="S21" i="33"/>
  <c r="R21" i="33"/>
  <c r="Q21" i="33"/>
  <c r="P21" i="33"/>
  <c r="O21" i="33"/>
  <c r="U20" i="33"/>
  <c r="T20" i="33"/>
  <c r="S20" i="33"/>
  <c r="R20" i="33"/>
  <c r="Q20" i="33"/>
  <c r="P20" i="33"/>
  <c r="O20" i="33"/>
  <c r="U5" i="33"/>
  <c r="T5" i="33"/>
  <c r="S5" i="33"/>
  <c r="R5" i="33"/>
  <c r="Q5" i="33"/>
  <c r="P5" i="33"/>
  <c r="E9" i="31"/>
  <c r="E10" i="31" s="1"/>
  <c r="D9" i="31"/>
  <c r="C9" i="31"/>
  <c r="E8" i="31"/>
  <c r="D8" i="31"/>
  <c r="C8" i="31"/>
  <c r="E7" i="31"/>
  <c r="D7" i="31"/>
  <c r="C7" i="31"/>
  <c r="E6" i="31"/>
  <c r="D6" i="31"/>
  <c r="C6" i="31"/>
  <c r="E5" i="31"/>
  <c r="D5" i="31"/>
  <c r="C5" i="31"/>
  <c r="E4" i="31"/>
  <c r="D4" i="31"/>
  <c r="C4" i="31"/>
  <c r="G26" i="29"/>
  <c r="J26" i="29" s="1"/>
  <c r="F26" i="29"/>
  <c r="I26" i="29" s="1"/>
  <c r="E26" i="29"/>
  <c r="G25" i="29"/>
  <c r="J25" i="29" s="1"/>
  <c r="F25" i="29"/>
  <c r="I25" i="29" s="1"/>
  <c r="E25" i="29"/>
  <c r="H25" i="29" s="1"/>
  <c r="G24" i="29"/>
  <c r="J24" i="29" s="1"/>
  <c r="F24" i="29"/>
  <c r="I24" i="29" s="1"/>
  <c r="E24" i="29"/>
  <c r="H24" i="29" s="1"/>
  <c r="G23" i="29"/>
  <c r="J23" i="29" s="1"/>
  <c r="F23" i="29"/>
  <c r="I23" i="29" s="1"/>
  <c r="E23" i="29"/>
  <c r="H23" i="29" s="1"/>
  <c r="G22" i="29"/>
  <c r="J22" i="29" s="1"/>
  <c r="F22" i="29"/>
  <c r="I22" i="29" s="1"/>
  <c r="E22" i="29"/>
  <c r="H22" i="29" s="1"/>
  <c r="G21" i="29"/>
  <c r="J21" i="29" s="1"/>
  <c r="F21" i="29"/>
  <c r="I21" i="29" s="1"/>
  <c r="E21" i="29"/>
  <c r="H21" i="29" s="1"/>
  <c r="G20" i="29"/>
  <c r="J20" i="29" s="1"/>
  <c r="F20" i="29"/>
  <c r="I20" i="29" s="1"/>
  <c r="E20" i="29"/>
  <c r="H20" i="29" s="1"/>
  <c r="G19" i="29"/>
  <c r="J19" i="29" s="1"/>
  <c r="F19" i="29"/>
  <c r="I19" i="29" s="1"/>
  <c r="E19" i="29"/>
  <c r="H19" i="29" s="1"/>
  <c r="G18" i="29"/>
  <c r="J18" i="29" s="1"/>
  <c r="F18" i="29"/>
  <c r="I18" i="29" s="1"/>
  <c r="E18" i="29"/>
  <c r="H18" i="29" s="1"/>
  <c r="G17" i="29"/>
  <c r="F17" i="29"/>
  <c r="E17" i="29"/>
  <c r="H17" i="29" s="1"/>
  <c r="G16" i="29"/>
  <c r="J16" i="29" s="1"/>
  <c r="F16" i="29"/>
  <c r="I16" i="29" s="1"/>
  <c r="E16" i="29"/>
  <c r="H16" i="29" s="1"/>
  <c r="G15" i="29"/>
  <c r="J15" i="29" s="1"/>
  <c r="F15" i="29"/>
  <c r="I15" i="29" s="1"/>
  <c r="E15" i="29"/>
  <c r="H15" i="29" s="1"/>
  <c r="G14" i="29"/>
  <c r="J14" i="29" s="1"/>
  <c r="F14" i="29"/>
  <c r="I14" i="29" s="1"/>
  <c r="E14" i="29"/>
  <c r="H14" i="29" s="1"/>
  <c r="G13" i="29"/>
  <c r="J13" i="29" s="1"/>
  <c r="F13" i="29"/>
  <c r="I13" i="29" s="1"/>
  <c r="E13" i="29"/>
  <c r="H13" i="29" s="1"/>
  <c r="G12" i="29"/>
  <c r="J12" i="29" s="1"/>
  <c r="F12" i="29"/>
  <c r="I12" i="29" s="1"/>
  <c r="E12" i="29"/>
  <c r="H12" i="29" s="1"/>
  <c r="G11" i="29"/>
  <c r="J11" i="29" s="1"/>
  <c r="F11" i="29"/>
  <c r="I11" i="29" s="1"/>
  <c r="E11" i="29"/>
  <c r="H11" i="29" s="1"/>
  <c r="G10" i="29"/>
  <c r="J10" i="29" s="1"/>
  <c r="F10" i="29"/>
  <c r="I10" i="29" s="1"/>
  <c r="E10" i="29"/>
  <c r="H10" i="29" s="1"/>
  <c r="G9" i="29"/>
  <c r="J9" i="29" s="1"/>
  <c r="F9" i="29"/>
  <c r="I9" i="29" s="1"/>
  <c r="E9" i="29"/>
  <c r="H9" i="29" s="1"/>
  <c r="G8" i="29"/>
  <c r="J8" i="29" s="1"/>
  <c r="F8" i="29"/>
  <c r="I8" i="29" s="1"/>
  <c r="E8" i="29"/>
  <c r="H8" i="29" s="1"/>
  <c r="G7" i="29"/>
  <c r="J7" i="29" s="1"/>
  <c r="F7" i="29"/>
  <c r="I7" i="29" s="1"/>
  <c r="E7" i="29"/>
  <c r="H7" i="29" s="1"/>
  <c r="G6" i="29"/>
  <c r="J6" i="29" s="1"/>
  <c r="F6" i="29"/>
  <c r="I6" i="29" s="1"/>
  <c r="E6" i="29"/>
  <c r="H6" i="29" s="1"/>
  <c r="G5" i="29"/>
  <c r="J5" i="29" s="1"/>
  <c r="F5" i="29"/>
  <c r="I5" i="29" s="1"/>
  <c r="E5" i="29"/>
  <c r="H5" i="29" s="1"/>
  <c r="H26" i="29"/>
  <c r="J17" i="29"/>
  <c r="I17" i="29"/>
  <c r="C4" i="29"/>
  <c r="I17" i="27"/>
  <c r="H17" i="27"/>
  <c r="F17" i="27" s="1"/>
  <c r="N8" i="25"/>
  <c r="M7" i="25"/>
  <c r="L7" i="25"/>
  <c r="K7" i="25"/>
  <c r="J7" i="25"/>
  <c r="I7" i="25"/>
  <c r="H7" i="25"/>
  <c r="G7" i="25"/>
  <c r="F7" i="25"/>
  <c r="E7" i="25"/>
  <c r="D7" i="25"/>
  <c r="M3" i="25"/>
  <c r="L3" i="25"/>
  <c r="K3" i="25"/>
  <c r="J3" i="25"/>
  <c r="I3" i="25"/>
  <c r="H3" i="25"/>
  <c r="G3" i="25"/>
  <c r="F3" i="25"/>
  <c r="E3" i="25"/>
  <c r="D3" i="25"/>
  <c r="C3" i="25"/>
  <c r="D6" i="24"/>
  <c r="D7" i="24" s="1"/>
  <c r="D8" i="24" s="1"/>
  <c r="Z4" i="24"/>
  <c r="M9" i="25" s="1"/>
  <c r="M10" i="25" s="1"/>
  <c r="Y4" i="24"/>
  <c r="L9" i="25" s="1"/>
  <c r="L10" i="25" s="1"/>
  <c r="X4" i="24"/>
  <c r="K9" i="25" s="1"/>
  <c r="K10" i="25" s="1"/>
  <c r="W4" i="24"/>
  <c r="J9" i="25" s="1"/>
  <c r="J10" i="25" s="1"/>
  <c r="V4" i="24"/>
  <c r="I9" i="25" s="1"/>
  <c r="I10" i="25" s="1"/>
  <c r="U4" i="24"/>
  <c r="H9" i="25" s="1"/>
  <c r="H10" i="25" s="1"/>
  <c r="T4" i="24"/>
  <c r="G9" i="25" s="1"/>
  <c r="G10" i="25" s="1"/>
  <c r="S4" i="24"/>
  <c r="F9" i="25" s="1"/>
  <c r="F10" i="25" s="1"/>
  <c r="R4" i="24"/>
  <c r="E9" i="25" s="1"/>
  <c r="E10" i="25" s="1"/>
  <c r="Q4" i="24"/>
  <c r="D9" i="25" s="1"/>
  <c r="D10" i="25" s="1"/>
  <c r="P4" i="24"/>
  <c r="C9" i="25" s="1"/>
  <c r="C10" i="25" s="1"/>
  <c r="O4" i="24"/>
  <c r="M5" i="25" s="1"/>
  <c r="M6" i="25" s="1"/>
  <c r="N4" i="24"/>
  <c r="L5" i="25" s="1"/>
  <c r="L6" i="25" s="1"/>
  <c r="M4" i="24"/>
  <c r="K5" i="25" s="1"/>
  <c r="K6" i="25" s="1"/>
  <c r="L4" i="24"/>
  <c r="J5" i="25" s="1"/>
  <c r="J6" i="25" s="1"/>
  <c r="K4" i="24"/>
  <c r="I5" i="25" s="1"/>
  <c r="I6" i="25" s="1"/>
  <c r="J4" i="24"/>
  <c r="H5" i="25" s="1"/>
  <c r="H6" i="25" s="1"/>
  <c r="I4" i="24"/>
  <c r="G5" i="25" s="1"/>
  <c r="G6" i="25" s="1"/>
  <c r="H4" i="24"/>
  <c r="F5" i="25" s="1"/>
  <c r="F6" i="25" s="1"/>
  <c r="G4" i="24"/>
  <c r="E5" i="25" s="1"/>
  <c r="E6" i="25" s="1"/>
  <c r="F4" i="24"/>
  <c r="D5" i="25" s="1"/>
  <c r="D6" i="25" s="1"/>
  <c r="E4" i="24"/>
  <c r="C5" i="25" s="1"/>
  <c r="C6" i="25" s="1"/>
  <c r="F3" i="21"/>
  <c r="E3" i="21"/>
  <c r="C21" i="20"/>
  <c r="H20" i="20"/>
  <c r="W102" i="15" s="1"/>
  <c r="H19" i="20"/>
  <c r="V77" i="15" s="1"/>
  <c r="H18" i="20"/>
  <c r="U78" i="15" s="1"/>
  <c r="H17" i="20"/>
  <c r="J17" i="20" s="1"/>
  <c r="T110" i="17" s="1"/>
  <c r="H16" i="20"/>
  <c r="S20" i="15" s="1"/>
  <c r="H15" i="20"/>
  <c r="R74" i="15" s="1"/>
  <c r="H14" i="20"/>
  <c r="Q80" i="15" s="1"/>
  <c r="H13" i="20"/>
  <c r="P76" i="15" s="1"/>
  <c r="H12" i="20"/>
  <c r="H11" i="20"/>
  <c r="N71" i="15" s="1"/>
  <c r="H10" i="20"/>
  <c r="M109" i="15" s="1"/>
  <c r="H9" i="20"/>
  <c r="L106" i="15" s="1"/>
  <c r="H8" i="20"/>
  <c r="H7" i="20"/>
  <c r="J99" i="15" s="1"/>
  <c r="H6" i="20"/>
  <c r="I82" i="15" s="1"/>
  <c r="H5" i="20"/>
  <c r="H40" i="15" s="1"/>
  <c r="H4" i="20"/>
  <c r="G61" i="15" s="1"/>
  <c r="U110" i="19"/>
  <c r="T110" i="19"/>
  <c r="S110" i="19"/>
  <c r="R110" i="19"/>
  <c r="Q110" i="19"/>
  <c r="P110" i="19"/>
  <c r="O110" i="19"/>
  <c r="N110" i="19"/>
  <c r="M110" i="19"/>
  <c r="L110" i="19"/>
  <c r="K110" i="19"/>
  <c r="J110" i="19"/>
  <c r="I110" i="19"/>
  <c r="H110" i="19"/>
  <c r="G110" i="19"/>
  <c r="F110" i="19"/>
  <c r="E110" i="19"/>
  <c r="D110" i="19"/>
  <c r="U109" i="19"/>
  <c r="T109" i="19"/>
  <c r="S109" i="19"/>
  <c r="R109" i="19"/>
  <c r="Q109" i="19"/>
  <c r="P109" i="19"/>
  <c r="O109" i="19"/>
  <c r="N109" i="19"/>
  <c r="M109" i="19"/>
  <c r="L109" i="19"/>
  <c r="K109" i="19"/>
  <c r="J109" i="19"/>
  <c r="I109" i="19"/>
  <c r="H109" i="19"/>
  <c r="G109" i="19"/>
  <c r="F109" i="19"/>
  <c r="E109" i="19"/>
  <c r="D109" i="19"/>
  <c r="U108" i="19"/>
  <c r="T108" i="19"/>
  <c r="S108" i="19"/>
  <c r="R108" i="19"/>
  <c r="Q108" i="19"/>
  <c r="P108" i="19"/>
  <c r="O108" i="19"/>
  <c r="N108" i="19"/>
  <c r="M108" i="19"/>
  <c r="L108" i="19"/>
  <c r="K108" i="19"/>
  <c r="J108" i="19"/>
  <c r="I108" i="19"/>
  <c r="H108" i="19"/>
  <c r="G108" i="19"/>
  <c r="F108" i="19"/>
  <c r="E108" i="19"/>
  <c r="D108" i="19"/>
  <c r="U107" i="19"/>
  <c r="T107" i="19"/>
  <c r="S107" i="19"/>
  <c r="R107" i="19"/>
  <c r="Q107" i="19"/>
  <c r="P107" i="19"/>
  <c r="O107" i="19"/>
  <c r="N107" i="19"/>
  <c r="M107" i="19"/>
  <c r="L107" i="19"/>
  <c r="K107" i="19"/>
  <c r="J107" i="19"/>
  <c r="I107" i="19"/>
  <c r="H107" i="19"/>
  <c r="G107" i="19"/>
  <c r="F107" i="19"/>
  <c r="E107" i="19"/>
  <c r="D107" i="19"/>
  <c r="U106" i="19"/>
  <c r="T106" i="19"/>
  <c r="S106" i="19"/>
  <c r="R106" i="19"/>
  <c r="Q106" i="19"/>
  <c r="P106" i="19"/>
  <c r="O106" i="19"/>
  <c r="N106" i="19"/>
  <c r="M106" i="19"/>
  <c r="L106" i="19"/>
  <c r="K106" i="19"/>
  <c r="J106" i="19"/>
  <c r="I106" i="19"/>
  <c r="H106" i="19"/>
  <c r="G106" i="19"/>
  <c r="F106" i="19"/>
  <c r="E106" i="19"/>
  <c r="D106" i="19"/>
  <c r="U105" i="19"/>
  <c r="T105" i="19"/>
  <c r="S105" i="19"/>
  <c r="R105" i="19"/>
  <c r="Q105" i="19"/>
  <c r="P105" i="19"/>
  <c r="O105" i="19"/>
  <c r="N105" i="19"/>
  <c r="M105" i="19"/>
  <c r="L105" i="19"/>
  <c r="K105" i="19"/>
  <c r="J105" i="19"/>
  <c r="I105" i="19"/>
  <c r="H105" i="19"/>
  <c r="G105" i="19"/>
  <c r="F105" i="19"/>
  <c r="E105" i="19"/>
  <c r="D105" i="19"/>
  <c r="U104" i="19"/>
  <c r="T104" i="19"/>
  <c r="S104" i="19"/>
  <c r="R104" i="19"/>
  <c r="Q104" i="19"/>
  <c r="P104" i="19"/>
  <c r="O104" i="19"/>
  <c r="N104" i="19"/>
  <c r="M104" i="19"/>
  <c r="L104" i="19"/>
  <c r="K104" i="19"/>
  <c r="J104" i="19"/>
  <c r="I104" i="19"/>
  <c r="H104" i="19"/>
  <c r="G104" i="19"/>
  <c r="F104" i="19"/>
  <c r="E104" i="19"/>
  <c r="D104" i="19"/>
  <c r="U103" i="19"/>
  <c r="T103" i="19"/>
  <c r="S103" i="19"/>
  <c r="R103" i="19"/>
  <c r="Q103" i="19"/>
  <c r="P103" i="19"/>
  <c r="O103" i="19"/>
  <c r="N103" i="19"/>
  <c r="M103" i="19"/>
  <c r="L103" i="19"/>
  <c r="K103" i="19"/>
  <c r="J103" i="19"/>
  <c r="I103" i="19"/>
  <c r="H103" i="19"/>
  <c r="G103" i="19"/>
  <c r="F103" i="19"/>
  <c r="E103" i="19"/>
  <c r="D103" i="19"/>
  <c r="U102" i="19"/>
  <c r="T102" i="19"/>
  <c r="S102" i="19"/>
  <c r="R102" i="19"/>
  <c r="Q102" i="19"/>
  <c r="P102" i="19"/>
  <c r="O102" i="19"/>
  <c r="N102" i="19"/>
  <c r="M102" i="19"/>
  <c r="L102" i="19"/>
  <c r="K102" i="19"/>
  <c r="J102" i="19"/>
  <c r="I102" i="19"/>
  <c r="H102" i="19"/>
  <c r="G102" i="19"/>
  <c r="F102" i="19"/>
  <c r="E102" i="19"/>
  <c r="D102" i="19"/>
  <c r="U101" i="19"/>
  <c r="T101" i="19"/>
  <c r="S101" i="19"/>
  <c r="R101" i="19"/>
  <c r="Q101" i="19"/>
  <c r="P101" i="19"/>
  <c r="O101" i="19"/>
  <c r="N101" i="19"/>
  <c r="M101" i="19"/>
  <c r="L101" i="19"/>
  <c r="K101" i="19"/>
  <c r="J101" i="19"/>
  <c r="I101" i="19"/>
  <c r="H101" i="19"/>
  <c r="G101" i="19"/>
  <c r="F101" i="19"/>
  <c r="E101" i="19"/>
  <c r="D101" i="19"/>
  <c r="U100" i="19"/>
  <c r="T100" i="19"/>
  <c r="S100" i="19"/>
  <c r="R100" i="19"/>
  <c r="Q100" i="19"/>
  <c r="P100" i="19"/>
  <c r="O100" i="19"/>
  <c r="N100" i="19"/>
  <c r="M100" i="19"/>
  <c r="L100" i="19"/>
  <c r="K100" i="19"/>
  <c r="J100" i="19"/>
  <c r="I100" i="19"/>
  <c r="H100" i="19"/>
  <c r="G100" i="19"/>
  <c r="F100" i="19"/>
  <c r="E100" i="19"/>
  <c r="D100" i="19"/>
  <c r="U99" i="19"/>
  <c r="T99" i="19"/>
  <c r="S99" i="19"/>
  <c r="R99" i="19"/>
  <c r="Q99" i="19"/>
  <c r="P99" i="19"/>
  <c r="O99" i="19"/>
  <c r="N99" i="19"/>
  <c r="M99" i="19"/>
  <c r="L99" i="19"/>
  <c r="K99" i="19"/>
  <c r="J99" i="19"/>
  <c r="I99" i="19"/>
  <c r="H99" i="19"/>
  <c r="G99" i="19"/>
  <c r="F99" i="19"/>
  <c r="E99" i="19"/>
  <c r="D99" i="19"/>
  <c r="U98" i="19"/>
  <c r="T98" i="19"/>
  <c r="S98" i="19"/>
  <c r="R98" i="19"/>
  <c r="Q98" i="19"/>
  <c r="P98" i="19"/>
  <c r="O98" i="19"/>
  <c r="N98" i="19"/>
  <c r="M98" i="19"/>
  <c r="L98" i="19"/>
  <c r="K98" i="19"/>
  <c r="J98" i="19"/>
  <c r="I98" i="19"/>
  <c r="H98" i="19"/>
  <c r="G98" i="19"/>
  <c r="F98" i="19"/>
  <c r="E98" i="19"/>
  <c r="D98" i="19"/>
  <c r="U97" i="19"/>
  <c r="T97" i="19"/>
  <c r="S97" i="19"/>
  <c r="R97" i="19"/>
  <c r="Q97" i="19"/>
  <c r="P97" i="19"/>
  <c r="O97" i="19"/>
  <c r="N97" i="19"/>
  <c r="M97" i="19"/>
  <c r="L97" i="19"/>
  <c r="K97" i="19"/>
  <c r="J97" i="19"/>
  <c r="I97" i="19"/>
  <c r="H97" i="19"/>
  <c r="G97" i="19"/>
  <c r="F97" i="19"/>
  <c r="E97" i="19"/>
  <c r="D97" i="19"/>
  <c r="U96" i="19"/>
  <c r="T96" i="19"/>
  <c r="S96" i="19"/>
  <c r="R96" i="19"/>
  <c r="Q96" i="19"/>
  <c r="P96" i="19"/>
  <c r="O96" i="19"/>
  <c r="N96" i="19"/>
  <c r="M96" i="19"/>
  <c r="L96" i="19"/>
  <c r="K96" i="19"/>
  <c r="J96" i="19"/>
  <c r="I96" i="19"/>
  <c r="H96" i="19"/>
  <c r="G96" i="19"/>
  <c r="F96" i="19"/>
  <c r="E96" i="19"/>
  <c r="D96" i="19"/>
  <c r="U95" i="19"/>
  <c r="T95" i="19"/>
  <c r="S95" i="19"/>
  <c r="R95" i="19"/>
  <c r="Q95" i="19"/>
  <c r="P95" i="19"/>
  <c r="O95" i="19"/>
  <c r="N95" i="19"/>
  <c r="M95" i="19"/>
  <c r="L95" i="19"/>
  <c r="K95" i="19"/>
  <c r="J95" i="19"/>
  <c r="I95" i="19"/>
  <c r="H95" i="19"/>
  <c r="G95" i="19"/>
  <c r="F95" i="19"/>
  <c r="E95" i="19"/>
  <c r="D95" i="19"/>
  <c r="U94" i="19"/>
  <c r="T94" i="19"/>
  <c r="S94" i="19"/>
  <c r="R94" i="19"/>
  <c r="Q94" i="19"/>
  <c r="P94" i="19"/>
  <c r="O94" i="19"/>
  <c r="N94" i="19"/>
  <c r="M94" i="19"/>
  <c r="L94" i="19"/>
  <c r="K94" i="19"/>
  <c r="J94" i="19"/>
  <c r="I94" i="19"/>
  <c r="H94" i="19"/>
  <c r="G94" i="19"/>
  <c r="F94" i="19"/>
  <c r="E94" i="19"/>
  <c r="D94" i="19"/>
  <c r="U93" i="19"/>
  <c r="T93" i="19"/>
  <c r="S93" i="19"/>
  <c r="R93" i="19"/>
  <c r="Q93" i="19"/>
  <c r="P93" i="19"/>
  <c r="O93" i="19"/>
  <c r="N93" i="19"/>
  <c r="M93" i="19"/>
  <c r="L93" i="19"/>
  <c r="K93" i="19"/>
  <c r="J93" i="19"/>
  <c r="I93" i="19"/>
  <c r="H93" i="19"/>
  <c r="G93" i="19"/>
  <c r="F93" i="19"/>
  <c r="E93" i="19"/>
  <c r="D93" i="19"/>
  <c r="U92" i="19"/>
  <c r="T92" i="19"/>
  <c r="S92" i="19"/>
  <c r="R92" i="19"/>
  <c r="Q92" i="19"/>
  <c r="P92" i="19"/>
  <c r="O92" i="19"/>
  <c r="N92" i="19"/>
  <c r="M92" i="19"/>
  <c r="L92" i="19"/>
  <c r="K92" i="19"/>
  <c r="J92" i="19"/>
  <c r="I92" i="19"/>
  <c r="H92" i="19"/>
  <c r="G92" i="19"/>
  <c r="F92" i="19"/>
  <c r="E92" i="19"/>
  <c r="D92" i="19"/>
  <c r="U91" i="19"/>
  <c r="T91" i="19"/>
  <c r="S91" i="19"/>
  <c r="R91" i="19"/>
  <c r="Q91" i="19"/>
  <c r="P91" i="19"/>
  <c r="O91" i="19"/>
  <c r="N91" i="19"/>
  <c r="M91" i="19"/>
  <c r="L91" i="19"/>
  <c r="K91" i="19"/>
  <c r="J91" i="19"/>
  <c r="I91" i="19"/>
  <c r="H91" i="19"/>
  <c r="G91" i="19"/>
  <c r="F91" i="19"/>
  <c r="E91" i="19"/>
  <c r="D91" i="19"/>
  <c r="U90" i="19"/>
  <c r="T90" i="19"/>
  <c r="S90" i="19"/>
  <c r="R90" i="19"/>
  <c r="Q90" i="19"/>
  <c r="P90" i="19"/>
  <c r="O90" i="19"/>
  <c r="N90" i="19"/>
  <c r="M90" i="19"/>
  <c r="L90" i="19"/>
  <c r="K90" i="19"/>
  <c r="J90" i="19"/>
  <c r="I90" i="19"/>
  <c r="H90" i="19"/>
  <c r="G90" i="19"/>
  <c r="F90" i="19"/>
  <c r="E90" i="19"/>
  <c r="D90" i="19"/>
  <c r="U89" i="19"/>
  <c r="T89" i="19"/>
  <c r="S89" i="19"/>
  <c r="R89" i="19"/>
  <c r="Q89" i="19"/>
  <c r="P89" i="19"/>
  <c r="O89" i="19"/>
  <c r="N89" i="19"/>
  <c r="M89" i="19"/>
  <c r="L89" i="19"/>
  <c r="K89" i="19"/>
  <c r="J89" i="19"/>
  <c r="I89" i="19"/>
  <c r="H89" i="19"/>
  <c r="G89" i="19"/>
  <c r="F89" i="19"/>
  <c r="E89" i="19"/>
  <c r="D89" i="19"/>
  <c r="U88" i="19"/>
  <c r="T88" i="19"/>
  <c r="S88" i="19"/>
  <c r="R88" i="19"/>
  <c r="Q88" i="19"/>
  <c r="P88" i="19"/>
  <c r="O88" i="19"/>
  <c r="N88" i="19"/>
  <c r="M88" i="19"/>
  <c r="L88" i="19"/>
  <c r="K88" i="19"/>
  <c r="J88" i="19"/>
  <c r="I88" i="19"/>
  <c r="H88" i="19"/>
  <c r="G88" i="19"/>
  <c r="F88" i="19"/>
  <c r="E88" i="19"/>
  <c r="D88" i="19"/>
  <c r="U87" i="19"/>
  <c r="T87" i="19"/>
  <c r="S87" i="19"/>
  <c r="R87" i="19"/>
  <c r="Q87" i="19"/>
  <c r="P87" i="19"/>
  <c r="O87" i="19"/>
  <c r="N87" i="19"/>
  <c r="M87" i="19"/>
  <c r="L87" i="19"/>
  <c r="K87" i="19"/>
  <c r="J87" i="19"/>
  <c r="I87" i="19"/>
  <c r="H87" i="19"/>
  <c r="G87" i="19"/>
  <c r="F87" i="19"/>
  <c r="E87" i="19"/>
  <c r="D87" i="19"/>
  <c r="U86" i="19"/>
  <c r="T86" i="19"/>
  <c r="S86" i="19"/>
  <c r="R86" i="19"/>
  <c r="Q86" i="19"/>
  <c r="P86" i="19"/>
  <c r="O86" i="19"/>
  <c r="N86" i="19"/>
  <c r="M86" i="19"/>
  <c r="L86" i="19"/>
  <c r="K86" i="19"/>
  <c r="J86" i="19"/>
  <c r="I86" i="19"/>
  <c r="H86" i="19"/>
  <c r="G86" i="19"/>
  <c r="F86" i="19"/>
  <c r="E86" i="19"/>
  <c r="D86" i="19"/>
  <c r="U85" i="19"/>
  <c r="T85" i="19"/>
  <c r="S85" i="19"/>
  <c r="R85" i="19"/>
  <c r="Q85" i="19"/>
  <c r="P85" i="19"/>
  <c r="O85" i="19"/>
  <c r="N85" i="19"/>
  <c r="M85" i="19"/>
  <c r="L85" i="19"/>
  <c r="K85" i="19"/>
  <c r="J85" i="19"/>
  <c r="I85" i="19"/>
  <c r="H85" i="19"/>
  <c r="G85" i="19"/>
  <c r="F85" i="19"/>
  <c r="E85" i="19"/>
  <c r="D85" i="19"/>
  <c r="U84" i="19"/>
  <c r="T84" i="19"/>
  <c r="S84" i="19"/>
  <c r="R84" i="19"/>
  <c r="Q84" i="19"/>
  <c r="P84" i="19"/>
  <c r="O84" i="19"/>
  <c r="N84" i="19"/>
  <c r="M84" i="19"/>
  <c r="L84" i="19"/>
  <c r="K84" i="19"/>
  <c r="J84" i="19"/>
  <c r="I84" i="19"/>
  <c r="H84" i="19"/>
  <c r="G84" i="19"/>
  <c r="F84" i="19"/>
  <c r="E84" i="19"/>
  <c r="D84" i="19"/>
  <c r="U83" i="19"/>
  <c r="T83" i="19"/>
  <c r="S83" i="19"/>
  <c r="R83" i="19"/>
  <c r="Q83" i="19"/>
  <c r="P83" i="19"/>
  <c r="O83" i="19"/>
  <c r="N83" i="19"/>
  <c r="M83" i="19"/>
  <c r="L83" i="19"/>
  <c r="K83" i="19"/>
  <c r="J83" i="19"/>
  <c r="I83" i="19"/>
  <c r="H83" i="19"/>
  <c r="G83" i="19"/>
  <c r="F83" i="19"/>
  <c r="E83" i="19"/>
  <c r="D83" i="19"/>
  <c r="U82" i="19"/>
  <c r="T82" i="19"/>
  <c r="S82" i="19"/>
  <c r="R82" i="19"/>
  <c r="Q82" i="19"/>
  <c r="P82" i="19"/>
  <c r="O82" i="19"/>
  <c r="N82" i="19"/>
  <c r="M82" i="19"/>
  <c r="L82" i="19"/>
  <c r="K82" i="19"/>
  <c r="J82" i="19"/>
  <c r="I82" i="19"/>
  <c r="H82" i="19"/>
  <c r="G82" i="19"/>
  <c r="F82" i="19"/>
  <c r="E82" i="19"/>
  <c r="D82" i="19"/>
  <c r="U81" i="19"/>
  <c r="T81" i="19"/>
  <c r="S81" i="19"/>
  <c r="R81" i="19"/>
  <c r="Q81" i="19"/>
  <c r="P81" i="19"/>
  <c r="O81" i="19"/>
  <c r="N81" i="19"/>
  <c r="M81" i="19"/>
  <c r="L81" i="19"/>
  <c r="K81" i="19"/>
  <c r="J81" i="19"/>
  <c r="I81" i="19"/>
  <c r="H81" i="19"/>
  <c r="G81" i="19"/>
  <c r="F81" i="19"/>
  <c r="E81" i="19"/>
  <c r="D81" i="19"/>
  <c r="U80" i="19"/>
  <c r="T80" i="19"/>
  <c r="S80" i="19"/>
  <c r="R80" i="19"/>
  <c r="Q80" i="19"/>
  <c r="P80" i="19"/>
  <c r="O80" i="19"/>
  <c r="N80" i="19"/>
  <c r="M80" i="19"/>
  <c r="L80" i="19"/>
  <c r="K80" i="19"/>
  <c r="J80" i="19"/>
  <c r="I80" i="19"/>
  <c r="H80" i="19"/>
  <c r="G80" i="19"/>
  <c r="F80" i="19"/>
  <c r="E80" i="19"/>
  <c r="D80" i="19"/>
  <c r="U79" i="19"/>
  <c r="T79" i="19"/>
  <c r="S79" i="19"/>
  <c r="R79" i="19"/>
  <c r="Q79" i="19"/>
  <c r="P79" i="19"/>
  <c r="O79" i="19"/>
  <c r="N79" i="19"/>
  <c r="M79" i="19"/>
  <c r="L79" i="19"/>
  <c r="K79" i="19"/>
  <c r="J79" i="19"/>
  <c r="I79" i="19"/>
  <c r="H79" i="19"/>
  <c r="G79" i="19"/>
  <c r="F79" i="19"/>
  <c r="E79" i="19"/>
  <c r="D79" i="19"/>
  <c r="U78" i="19"/>
  <c r="T78" i="19"/>
  <c r="S78" i="19"/>
  <c r="R78" i="19"/>
  <c r="Q78" i="19"/>
  <c r="P78" i="19"/>
  <c r="O78" i="19"/>
  <c r="N78" i="19"/>
  <c r="M78" i="19"/>
  <c r="L78" i="19"/>
  <c r="K78" i="19"/>
  <c r="J78" i="19"/>
  <c r="I78" i="19"/>
  <c r="H78" i="19"/>
  <c r="G78" i="19"/>
  <c r="F78" i="19"/>
  <c r="E78" i="19"/>
  <c r="D78" i="19"/>
  <c r="U77" i="19"/>
  <c r="T77" i="19"/>
  <c r="S77" i="19"/>
  <c r="R77" i="19"/>
  <c r="Q77" i="19"/>
  <c r="P77" i="19"/>
  <c r="O77" i="19"/>
  <c r="N77" i="19"/>
  <c r="M77" i="19"/>
  <c r="L77" i="19"/>
  <c r="K77" i="19"/>
  <c r="J77" i="19"/>
  <c r="I77" i="19"/>
  <c r="H77" i="19"/>
  <c r="G77" i="19"/>
  <c r="F77" i="19"/>
  <c r="E77" i="19"/>
  <c r="D77" i="19"/>
  <c r="U76" i="19"/>
  <c r="T76" i="19"/>
  <c r="S76" i="19"/>
  <c r="R76" i="19"/>
  <c r="Q76" i="19"/>
  <c r="P76" i="19"/>
  <c r="O76" i="19"/>
  <c r="N76" i="19"/>
  <c r="M76" i="19"/>
  <c r="L76" i="19"/>
  <c r="K76" i="19"/>
  <c r="J76" i="19"/>
  <c r="I76" i="19"/>
  <c r="H76" i="19"/>
  <c r="G76" i="19"/>
  <c r="F76" i="19"/>
  <c r="E76" i="19"/>
  <c r="D76" i="19"/>
  <c r="U75" i="19"/>
  <c r="T75" i="19"/>
  <c r="S75" i="19"/>
  <c r="R75" i="19"/>
  <c r="Q75" i="19"/>
  <c r="P75" i="19"/>
  <c r="O75" i="19"/>
  <c r="N75" i="19"/>
  <c r="M75" i="19"/>
  <c r="L75" i="19"/>
  <c r="K75" i="19"/>
  <c r="J75" i="19"/>
  <c r="I75" i="19"/>
  <c r="H75" i="19"/>
  <c r="G75" i="19"/>
  <c r="F75" i="19"/>
  <c r="E75" i="19"/>
  <c r="D75" i="19"/>
  <c r="U74" i="19"/>
  <c r="T74" i="19"/>
  <c r="S74" i="19"/>
  <c r="R74" i="19"/>
  <c r="Q74" i="19"/>
  <c r="P74" i="19"/>
  <c r="O74" i="19"/>
  <c r="N74" i="19"/>
  <c r="M74" i="19"/>
  <c r="L74" i="19"/>
  <c r="K74" i="19"/>
  <c r="J74" i="19"/>
  <c r="I74" i="19"/>
  <c r="H74" i="19"/>
  <c r="G74" i="19"/>
  <c r="F74" i="19"/>
  <c r="E74" i="19"/>
  <c r="D74" i="19"/>
  <c r="U73" i="19"/>
  <c r="T73" i="19"/>
  <c r="S73" i="19"/>
  <c r="R73" i="19"/>
  <c r="Q73" i="19"/>
  <c r="P73" i="19"/>
  <c r="O73" i="19"/>
  <c r="N73" i="19"/>
  <c r="M73" i="19"/>
  <c r="L73" i="19"/>
  <c r="K73" i="19"/>
  <c r="J73" i="19"/>
  <c r="I73" i="19"/>
  <c r="H73" i="19"/>
  <c r="G73" i="19"/>
  <c r="F73" i="19"/>
  <c r="E73" i="19"/>
  <c r="D73" i="19"/>
  <c r="U72" i="19"/>
  <c r="T72" i="19"/>
  <c r="S72" i="19"/>
  <c r="R72" i="19"/>
  <c r="Q72" i="19"/>
  <c r="P72" i="19"/>
  <c r="O72" i="19"/>
  <c r="N72" i="19"/>
  <c r="M72" i="19"/>
  <c r="L72" i="19"/>
  <c r="K72" i="19"/>
  <c r="J72" i="19"/>
  <c r="I72" i="19"/>
  <c r="H72" i="19"/>
  <c r="G72" i="19"/>
  <c r="F72" i="19"/>
  <c r="E72" i="19"/>
  <c r="D72" i="19"/>
  <c r="U71" i="19"/>
  <c r="T71" i="19"/>
  <c r="S71" i="19"/>
  <c r="R71" i="19"/>
  <c r="Q71" i="19"/>
  <c r="P71" i="19"/>
  <c r="O71" i="19"/>
  <c r="N71" i="19"/>
  <c r="M71" i="19"/>
  <c r="L71" i="19"/>
  <c r="K71" i="19"/>
  <c r="J71" i="19"/>
  <c r="I71" i="19"/>
  <c r="H71" i="19"/>
  <c r="G71" i="19"/>
  <c r="F71" i="19"/>
  <c r="E71" i="19"/>
  <c r="D71" i="19"/>
  <c r="U70" i="19"/>
  <c r="T70" i="19"/>
  <c r="S70" i="19"/>
  <c r="R70" i="19"/>
  <c r="Q70" i="19"/>
  <c r="P70" i="19"/>
  <c r="O70" i="19"/>
  <c r="N70" i="19"/>
  <c r="M70" i="19"/>
  <c r="L70" i="19"/>
  <c r="K70" i="19"/>
  <c r="J70" i="19"/>
  <c r="I70" i="19"/>
  <c r="H70" i="19"/>
  <c r="G70" i="19"/>
  <c r="F70" i="19"/>
  <c r="E70" i="19"/>
  <c r="D70" i="19"/>
  <c r="U69" i="19"/>
  <c r="T69" i="19"/>
  <c r="S69" i="19"/>
  <c r="R69" i="19"/>
  <c r="Q69" i="19"/>
  <c r="P69" i="19"/>
  <c r="O69" i="19"/>
  <c r="N69" i="19"/>
  <c r="M69" i="19"/>
  <c r="L69" i="19"/>
  <c r="K69" i="19"/>
  <c r="J69" i="19"/>
  <c r="I69" i="19"/>
  <c r="H69" i="19"/>
  <c r="G69" i="19"/>
  <c r="F69" i="19"/>
  <c r="E69" i="19"/>
  <c r="D69" i="19"/>
  <c r="U68" i="19"/>
  <c r="T68" i="19"/>
  <c r="S68" i="19"/>
  <c r="R68" i="19"/>
  <c r="Q68" i="19"/>
  <c r="P68" i="19"/>
  <c r="O68" i="19"/>
  <c r="N68" i="19"/>
  <c r="M68" i="19"/>
  <c r="L68" i="19"/>
  <c r="K68" i="19"/>
  <c r="J68" i="19"/>
  <c r="I68" i="19"/>
  <c r="H68" i="19"/>
  <c r="G68" i="19"/>
  <c r="F68" i="19"/>
  <c r="E68" i="19"/>
  <c r="D68" i="19"/>
  <c r="U67" i="19"/>
  <c r="T67" i="19"/>
  <c r="S67" i="19"/>
  <c r="R67" i="19"/>
  <c r="Q67" i="19"/>
  <c r="P67" i="19"/>
  <c r="O67" i="19"/>
  <c r="N67" i="19"/>
  <c r="M67" i="19"/>
  <c r="L67" i="19"/>
  <c r="K67" i="19"/>
  <c r="J67" i="19"/>
  <c r="I67" i="19"/>
  <c r="H67" i="19"/>
  <c r="G67" i="19"/>
  <c r="F67" i="19"/>
  <c r="E67" i="19"/>
  <c r="D67" i="19"/>
  <c r="U66" i="19"/>
  <c r="T66" i="19"/>
  <c r="S66" i="19"/>
  <c r="R66" i="19"/>
  <c r="Q66" i="19"/>
  <c r="P66" i="19"/>
  <c r="O66" i="19"/>
  <c r="N66" i="19"/>
  <c r="M66" i="19"/>
  <c r="L66" i="19"/>
  <c r="K66" i="19"/>
  <c r="J66" i="19"/>
  <c r="I66" i="19"/>
  <c r="H66" i="19"/>
  <c r="G66" i="19"/>
  <c r="F66" i="19"/>
  <c r="E66" i="19"/>
  <c r="D66" i="19"/>
  <c r="U65" i="19"/>
  <c r="T65" i="19"/>
  <c r="S65" i="19"/>
  <c r="R65" i="19"/>
  <c r="Q65" i="19"/>
  <c r="P65" i="19"/>
  <c r="O65" i="19"/>
  <c r="N65" i="19"/>
  <c r="M65" i="19"/>
  <c r="L65" i="19"/>
  <c r="K65" i="19"/>
  <c r="J65" i="19"/>
  <c r="I65" i="19"/>
  <c r="H65" i="19"/>
  <c r="G65" i="19"/>
  <c r="F65" i="19"/>
  <c r="E65" i="19"/>
  <c r="D65" i="19"/>
  <c r="U64" i="19"/>
  <c r="T64" i="19"/>
  <c r="S64" i="19"/>
  <c r="R64" i="19"/>
  <c r="Q64" i="19"/>
  <c r="P64" i="19"/>
  <c r="O64" i="19"/>
  <c r="N64" i="19"/>
  <c r="M64" i="19"/>
  <c r="L64" i="19"/>
  <c r="K64" i="19"/>
  <c r="J64" i="19"/>
  <c r="I64" i="19"/>
  <c r="H64" i="19"/>
  <c r="G64" i="19"/>
  <c r="F64" i="19"/>
  <c r="E64" i="19"/>
  <c r="D64" i="19"/>
  <c r="U63" i="19"/>
  <c r="T63" i="19"/>
  <c r="S63" i="19"/>
  <c r="R63" i="19"/>
  <c r="Q63" i="19"/>
  <c r="P63" i="19"/>
  <c r="O63" i="19"/>
  <c r="N63" i="19"/>
  <c r="M63" i="19"/>
  <c r="L63" i="19"/>
  <c r="K63" i="19"/>
  <c r="J63" i="19"/>
  <c r="I63" i="19"/>
  <c r="H63" i="19"/>
  <c r="G63" i="19"/>
  <c r="F63" i="19"/>
  <c r="E63" i="19"/>
  <c r="D63" i="19"/>
  <c r="U62" i="19"/>
  <c r="T62" i="19"/>
  <c r="S62" i="19"/>
  <c r="R62" i="19"/>
  <c r="Q62" i="19"/>
  <c r="P62" i="19"/>
  <c r="O62" i="19"/>
  <c r="N62" i="19"/>
  <c r="M62" i="19"/>
  <c r="L62" i="19"/>
  <c r="K62" i="19"/>
  <c r="J62" i="19"/>
  <c r="I62" i="19"/>
  <c r="H62" i="19"/>
  <c r="G62" i="19"/>
  <c r="F62" i="19"/>
  <c r="E62" i="19"/>
  <c r="D62" i="19"/>
  <c r="U61" i="19"/>
  <c r="T61" i="19"/>
  <c r="S61" i="19"/>
  <c r="R61" i="19"/>
  <c r="Q61" i="19"/>
  <c r="P61" i="19"/>
  <c r="O61" i="19"/>
  <c r="N61" i="19"/>
  <c r="M61" i="19"/>
  <c r="L61" i="19"/>
  <c r="K61" i="19"/>
  <c r="J61" i="19"/>
  <c r="I61" i="19"/>
  <c r="H61" i="19"/>
  <c r="G61" i="19"/>
  <c r="F61" i="19"/>
  <c r="E61" i="19"/>
  <c r="D61" i="19"/>
  <c r="U60" i="19"/>
  <c r="T60" i="19"/>
  <c r="S60" i="19"/>
  <c r="R60" i="19"/>
  <c r="Q60" i="19"/>
  <c r="P60" i="19"/>
  <c r="O60" i="19"/>
  <c r="N60" i="19"/>
  <c r="M60" i="19"/>
  <c r="L60" i="19"/>
  <c r="K60" i="19"/>
  <c r="J60" i="19"/>
  <c r="I60" i="19"/>
  <c r="H60" i="19"/>
  <c r="G60" i="19"/>
  <c r="F60" i="19"/>
  <c r="E60" i="19"/>
  <c r="D60" i="19"/>
  <c r="U59" i="19"/>
  <c r="T59" i="19"/>
  <c r="S59" i="19"/>
  <c r="R59" i="19"/>
  <c r="Q59" i="19"/>
  <c r="P59" i="19"/>
  <c r="O59" i="19"/>
  <c r="N59" i="19"/>
  <c r="M59" i="19"/>
  <c r="L59" i="19"/>
  <c r="K59" i="19"/>
  <c r="J59" i="19"/>
  <c r="I59" i="19"/>
  <c r="H59" i="19"/>
  <c r="G59" i="19"/>
  <c r="F59" i="19"/>
  <c r="E59" i="19"/>
  <c r="D59" i="19"/>
  <c r="U58" i="19"/>
  <c r="T58" i="19"/>
  <c r="S58" i="19"/>
  <c r="R58" i="19"/>
  <c r="Q58" i="19"/>
  <c r="P58" i="19"/>
  <c r="O58" i="19"/>
  <c r="N58" i="19"/>
  <c r="M58" i="19"/>
  <c r="L58" i="19"/>
  <c r="K58" i="19"/>
  <c r="J58" i="19"/>
  <c r="I58" i="19"/>
  <c r="H58" i="19"/>
  <c r="G58" i="19"/>
  <c r="F58" i="19"/>
  <c r="E58" i="19"/>
  <c r="D58" i="19"/>
  <c r="U57" i="19"/>
  <c r="T57" i="19"/>
  <c r="S57" i="19"/>
  <c r="R57" i="19"/>
  <c r="Q57" i="19"/>
  <c r="P57" i="19"/>
  <c r="O57" i="19"/>
  <c r="N57" i="19"/>
  <c r="M57" i="19"/>
  <c r="L57" i="19"/>
  <c r="K57" i="19"/>
  <c r="J57" i="19"/>
  <c r="I57" i="19"/>
  <c r="H57" i="19"/>
  <c r="G57" i="19"/>
  <c r="F57" i="19"/>
  <c r="E57" i="19"/>
  <c r="D57" i="19"/>
  <c r="U56" i="19"/>
  <c r="T56" i="19"/>
  <c r="S56" i="19"/>
  <c r="R56" i="19"/>
  <c r="Q56" i="19"/>
  <c r="P56" i="19"/>
  <c r="O56" i="19"/>
  <c r="N56" i="19"/>
  <c r="M56" i="19"/>
  <c r="L56" i="19"/>
  <c r="K56" i="19"/>
  <c r="J56" i="19"/>
  <c r="I56" i="19"/>
  <c r="H56" i="19"/>
  <c r="G56" i="19"/>
  <c r="F56" i="19"/>
  <c r="D56" i="19"/>
  <c r="U55" i="19"/>
  <c r="T55" i="19"/>
  <c r="S55" i="19"/>
  <c r="R55" i="19"/>
  <c r="Q55" i="19"/>
  <c r="P55" i="19"/>
  <c r="O55" i="19"/>
  <c r="N55" i="19"/>
  <c r="M55" i="19"/>
  <c r="L55" i="19"/>
  <c r="K55" i="19"/>
  <c r="J55" i="19"/>
  <c r="I55" i="19"/>
  <c r="H55" i="19"/>
  <c r="G55" i="19"/>
  <c r="F55" i="19"/>
  <c r="D55" i="19"/>
  <c r="U54" i="19"/>
  <c r="T54" i="19"/>
  <c r="S54" i="19"/>
  <c r="R54" i="19"/>
  <c r="Q54" i="19"/>
  <c r="P54" i="19"/>
  <c r="O54" i="19"/>
  <c r="N54" i="19"/>
  <c r="M54" i="19"/>
  <c r="L54" i="19"/>
  <c r="K54" i="19"/>
  <c r="J54" i="19"/>
  <c r="I54" i="19"/>
  <c r="H54" i="19"/>
  <c r="G54" i="19"/>
  <c r="F54" i="19"/>
  <c r="D54" i="19"/>
  <c r="U53" i="19"/>
  <c r="T53" i="19"/>
  <c r="S53" i="19"/>
  <c r="R53" i="19"/>
  <c r="Q53" i="19"/>
  <c r="P53" i="19"/>
  <c r="O53" i="19"/>
  <c r="N53" i="19"/>
  <c r="M53" i="19"/>
  <c r="L53" i="19"/>
  <c r="K53" i="19"/>
  <c r="J53" i="19"/>
  <c r="I53" i="19"/>
  <c r="H53" i="19"/>
  <c r="G53" i="19"/>
  <c r="F53" i="19"/>
  <c r="D53" i="19"/>
  <c r="U52" i="19"/>
  <c r="T52" i="19"/>
  <c r="S52" i="19"/>
  <c r="R52" i="19"/>
  <c r="Q52" i="19"/>
  <c r="P52" i="19"/>
  <c r="O52" i="19"/>
  <c r="N52" i="19"/>
  <c r="M52" i="19"/>
  <c r="L52" i="19"/>
  <c r="K52" i="19"/>
  <c r="J52" i="19"/>
  <c r="I52" i="19"/>
  <c r="H52" i="19"/>
  <c r="G52" i="19"/>
  <c r="F52" i="19"/>
  <c r="D52" i="19"/>
  <c r="U51" i="19"/>
  <c r="T51" i="19"/>
  <c r="S51" i="19"/>
  <c r="R51" i="19"/>
  <c r="Q51" i="19"/>
  <c r="P51" i="19"/>
  <c r="O51" i="19"/>
  <c r="N51" i="19"/>
  <c r="M51" i="19"/>
  <c r="L51" i="19"/>
  <c r="K51" i="19"/>
  <c r="J51" i="19"/>
  <c r="I51" i="19"/>
  <c r="H51" i="19"/>
  <c r="G51" i="19"/>
  <c r="F51" i="19"/>
  <c r="D51" i="19"/>
  <c r="U50" i="19"/>
  <c r="T50" i="19"/>
  <c r="S50" i="19"/>
  <c r="R50" i="19"/>
  <c r="Q50" i="19"/>
  <c r="P50" i="19"/>
  <c r="O50" i="19"/>
  <c r="N50" i="19"/>
  <c r="M50" i="19"/>
  <c r="L50" i="19"/>
  <c r="K50" i="19"/>
  <c r="J50" i="19"/>
  <c r="I50" i="19"/>
  <c r="H50" i="19"/>
  <c r="G50" i="19"/>
  <c r="F50" i="19"/>
  <c r="D50" i="19"/>
  <c r="U49" i="19"/>
  <c r="T49" i="19"/>
  <c r="S49" i="19"/>
  <c r="R49" i="19"/>
  <c r="Q49" i="19"/>
  <c r="P49" i="19"/>
  <c r="O49" i="19"/>
  <c r="N49" i="19"/>
  <c r="M49" i="19"/>
  <c r="L49" i="19"/>
  <c r="K49" i="19"/>
  <c r="J49" i="19"/>
  <c r="I49" i="19"/>
  <c r="H49" i="19"/>
  <c r="G49" i="19"/>
  <c r="F49" i="19"/>
  <c r="D49" i="19"/>
  <c r="U48" i="19"/>
  <c r="T48" i="19"/>
  <c r="S48" i="19"/>
  <c r="R48" i="19"/>
  <c r="Q48" i="19"/>
  <c r="P48" i="19"/>
  <c r="O48" i="19"/>
  <c r="N48" i="19"/>
  <c r="M48" i="19"/>
  <c r="L48" i="19"/>
  <c r="K48" i="19"/>
  <c r="J48" i="19"/>
  <c r="I48" i="19"/>
  <c r="H48" i="19"/>
  <c r="G48" i="19"/>
  <c r="F48" i="19"/>
  <c r="D48" i="19"/>
  <c r="U47" i="19"/>
  <c r="T47" i="19"/>
  <c r="S47" i="19"/>
  <c r="R47" i="19"/>
  <c r="Q47" i="19"/>
  <c r="P47" i="19"/>
  <c r="O47" i="19"/>
  <c r="N47" i="19"/>
  <c r="M47" i="19"/>
  <c r="L47" i="19"/>
  <c r="K47" i="19"/>
  <c r="J47" i="19"/>
  <c r="I47" i="19"/>
  <c r="H47" i="19"/>
  <c r="G47" i="19"/>
  <c r="F47" i="19"/>
  <c r="D47" i="19"/>
  <c r="U46" i="19"/>
  <c r="T46" i="19"/>
  <c r="S46" i="19"/>
  <c r="R46" i="19"/>
  <c r="Q46" i="19"/>
  <c r="P46" i="19"/>
  <c r="O46" i="19"/>
  <c r="N46" i="19"/>
  <c r="M46" i="19"/>
  <c r="L46" i="19"/>
  <c r="K46" i="19"/>
  <c r="J46" i="19"/>
  <c r="I46" i="19"/>
  <c r="H46" i="19"/>
  <c r="G46" i="19"/>
  <c r="F46" i="19"/>
  <c r="D46" i="19"/>
  <c r="U45" i="19"/>
  <c r="T45" i="19"/>
  <c r="S45" i="19"/>
  <c r="R45" i="19"/>
  <c r="Q45" i="19"/>
  <c r="P45" i="19"/>
  <c r="O45" i="19"/>
  <c r="N45" i="19"/>
  <c r="M45" i="19"/>
  <c r="L45" i="19"/>
  <c r="K45" i="19"/>
  <c r="J45" i="19"/>
  <c r="I45" i="19"/>
  <c r="H45" i="19"/>
  <c r="G45" i="19"/>
  <c r="F45" i="19"/>
  <c r="D45" i="19"/>
  <c r="U44" i="19"/>
  <c r="T44" i="19"/>
  <c r="S44" i="19"/>
  <c r="R44" i="19"/>
  <c r="Q44" i="19"/>
  <c r="P44" i="19"/>
  <c r="O44" i="19"/>
  <c r="N44" i="19"/>
  <c r="M44" i="19"/>
  <c r="L44" i="19"/>
  <c r="K44" i="19"/>
  <c r="J44" i="19"/>
  <c r="I44" i="19"/>
  <c r="H44" i="19"/>
  <c r="G44" i="19"/>
  <c r="F44" i="19"/>
  <c r="D44" i="19"/>
  <c r="U43" i="19"/>
  <c r="T43" i="19"/>
  <c r="S43" i="19"/>
  <c r="R43" i="19"/>
  <c r="Q43" i="19"/>
  <c r="P43" i="19"/>
  <c r="O43" i="19"/>
  <c r="N43" i="19"/>
  <c r="M43" i="19"/>
  <c r="L43" i="19"/>
  <c r="K43" i="19"/>
  <c r="J43" i="19"/>
  <c r="I43" i="19"/>
  <c r="H43" i="19"/>
  <c r="G43" i="19"/>
  <c r="F43" i="19"/>
  <c r="D43" i="19"/>
  <c r="U42" i="19"/>
  <c r="T42" i="19"/>
  <c r="S42" i="19"/>
  <c r="R42" i="19"/>
  <c r="Q42" i="19"/>
  <c r="P42" i="19"/>
  <c r="O42" i="19"/>
  <c r="N42" i="19"/>
  <c r="M42" i="19"/>
  <c r="L42" i="19"/>
  <c r="K42" i="19"/>
  <c r="J42" i="19"/>
  <c r="I42" i="19"/>
  <c r="H42" i="19"/>
  <c r="G42" i="19"/>
  <c r="F42" i="19"/>
  <c r="D42" i="19"/>
  <c r="U41" i="19"/>
  <c r="T41" i="19"/>
  <c r="S41" i="19"/>
  <c r="R41" i="19"/>
  <c r="Q41" i="19"/>
  <c r="P41" i="19"/>
  <c r="O41" i="19"/>
  <c r="N41" i="19"/>
  <c r="M41" i="19"/>
  <c r="L41" i="19"/>
  <c r="K41" i="19"/>
  <c r="J41" i="19"/>
  <c r="I41" i="19"/>
  <c r="H41" i="19"/>
  <c r="G41" i="19"/>
  <c r="F41" i="19"/>
  <c r="D41" i="19"/>
  <c r="U40" i="19"/>
  <c r="T40" i="19"/>
  <c r="S40" i="19"/>
  <c r="R40" i="19"/>
  <c r="Q40" i="19"/>
  <c r="P40" i="19"/>
  <c r="O40" i="19"/>
  <c r="N40" i="19"/>
  <c r="M40" i="19"/>
  <c r="L40" i="19"/>
  <c r="K40" i="19"/>
  <c r="J40" i="19"/>
  <c r="I40" i="19"/>
  <c r="H40" i="19"/>
  <c r="G40" i="19"/>
  <c r="F40" i="19"/>
  <c r="D40" i="19"/>
  <c r="U39" i="19"/>
  <c r="T39" i="19"/>
  <c r="S39" i="19"/>
  <c r="R39" i="19"/>
  <c r="Q39" i="19"/>
  <c r="P39" i="19"/>
  <c r="O39" i="19"/>
  <c r="N39" i="19"/>
  <c r="M39" i="19"/>
  <c r="L39" i="19"/>
  <c r="K39" i="19"/>
  <c r="J39" i="19"/>
  <c r="I39" i="19"/>
  <c r="H39" i="19"/>
  <c r="G39" i="19"/>
  <c r="F39" i="19"/>
  <c r="D39" i="19"/>
  <c r="U38" i="19"/>
  <c r="T38" i="19"/>
  <c r="S38" i="19"/>
  <c r="R38" i="19"/>
  <c r="Q38" i="19"/>
  <c r="P38" i="19"/>
  <c r="O38" i="19"/>
  <c r="N38" i="19"/>
  <c r="M38" i="19"/>
  <c r="L38" i="19"/>
  <c r="K38" i="19"/>
  <c r="J38" i="19"/>
  <c r="I38" i="19"/>
  <c r="H38" i="19"/>
  <c r="G38" i="19"/>
  <c r="F38" i="19"/>
  <c r="D38" i="19"/>
  <c r="U37" i="19"/>
  <c r="T37" i="19"/>
  <c r="S37" i="19"/>
  <c r="R37" i="19"/>
  <c r="Q37" i="19"/>
  <c r="P37" i="19"/>
  <c r="O37" i="19"/>
  <c r="N37" i="19"/>
  <c r="M37" i="19"/>
  <c r="L37" i="19"/>
  <c r="K37" i="19"/>
  <c r="J37" i="19"/>
  <c r="I37" i="19"/>
  <c r="H37" i="19"/>
  <c r="G37" i="19"/>
  <c r="F37" i="19"/>
  <c r="D37" i="19"/>
  <c r="U36" i="19"/>
  <c r="T36" i="19"/>
  <c r="S36" i="19"/>
  <c r="R36" i="19"/>
  <c r="Q36" i="19"/>
  <c r="P36" i="19"/>
  <c r="O36" i="19"/>
  <c r="N36" i="19"/>
  <c r="M36" i="19"/>
  <c r="L36" i="19"/>
  <c r="K36" i="19"/>
  <c r="J36" i="19"/>
  <c r="I36" i="19"/>
  <c r="H36" i="19"/>
  <c r="G36" i="19"/>
  <c r="F36" i="19"/>
  <c r="D36" i="19"/>
  <c r="U35" i="19"/>
  <c r="T35" i="19"/>
  <c r="S35" i="19"/>
  <c r="R35" i="19"/>
  <c r="Q35" i="19"/>
  <c r="P35" i="19"/>
  <c r="O35" i="19"/>
  <c r="N35" i="19"/>
  <c r="M35" i="19"/>
  <c r="L35" i="19"/>
  <c r="K35" i="19"/>
  <c r="J35" i="19"/>
  <c r="I35" i="19"/>
  <c r="H35" i="19"/>
  <c r="G35" i="19"/>
  <c r="F35" i="19"/>
  <c r="D35" i="19"/>
  <c r="U34" i="19"/>
  <c r="T34" i="19"/>
  <c r="S34" i="19"/>
  <c r="R34" i="19"/>
  <c r="Q34" i="19"/>
  <c r="P34" i="19"/>
  <c r="O34" i="19"/>
  <c r="N34" i="19"/>
  <c r="M34" i="19"/>
  <c r="L34" i="19"/>
  <c r="K34" i="19"/>
  <c r="J34" i="19"/>
  <c r="I34" i="19"/>
  <c r="H34" i="19"/>
  <c r="G34" i="19"/>
  <c r="F34" i="19"/>
  <c r="D34" i="19"/>
  <c r="U33" i="19"/>
  <c r="T33" i="19"/>
  <c r="S33" i="19"/>
  <c r="R33" i="19"/>
  <c r="Q33" i="19"/>
  <c r="P33" i="19"/>
  <c r="O33" i="19"/>
  <c r="N33" i="19"/>
  <c r="M33" i="19"/>
  <c r="L33" i="19"/>
  <c r="K33" i="19"/>
  <c r="J33" i="19"/>
  <c r="I33" i="19"/>
  <c r="H33" i="19"/>
  <c r="G33" i="19"/>
  <c r="F33" i="19"/>
  <c r="D33" i="19"/>
  <c r="U32" i="19"/>
  <c r="T32" i="19"/>
  <c r="S32" i="19"/>
  <c r="R32" i="19"/>
  <c r="Q32" i="19"/>
  <c r="P32" i="19"/>
  <c r="O32" i="19"/>
  <c r="N32" i="19"/>
  <c r="M32" i="19"/>
  <c r="L32" i="19"/>
  <c r="K32" i="19"/>
  <c r="J32" i="19"/>
  <c r="I32" i="19"/>
  <c r="H32" i="19"/>
  <c r="G32" i="19"/>
  <c r="F32" i="19"/>
  <c r="E32" i="19"/>
  <c r="D32" i="19"/>
  <c r="U31" i="19"/>
  <c r="T31" i="19"/>
  <c r="S31" i="19"/>
  <c r="R31" i="19"/>
  <c r="Q31" i="19"/>
  <c r="P31" i="19"/>
  <c r="O31" i="19"/>
  <c r="N31" i="19"/>
  <c r="M31" i="19"/>
  <c r="L31" i="19"/>
  <c r="K31" i="19"/>
  <c r="J31" i="19"/>
  <c r="I31" i="19"/>
  <c r="H31" i="19"/>
  <c r="G31" i="19"/>
  <c r="F31" i="19"/>
  <c r="E31" i="19"/>
  <c r="D31" i="19"/>
  <c r="U30" i="19"/>
  <c r="T30" i="19"/>
  <c r="S30" i="19"/>
  <c r="R30" i="19"/>
  <c r="Q30" i="19"/>
  <c r="P30" i="19"/>
  <c r="O30" i="19"/>
  <c r="N30" i="19"/>
  <c r="M30" i="19"/>
  <c r="L30" i="19"/>
  <c r="K30" i="19"/>
  <c r="J30" i="19"/>
  <c r="I30" i="19"/>
  <c r="H30" i="19"/>
  <c r="G30" i="19"/>
  <c r="F30" i="19"/>
  <c r="E30" i="19"/>
  <c r="D30" i="19"/>
  <c r="U29" i="19"/>
  <c r="T29" i="19"/>
  <c r="S29" i="19"/>
  <c r="R29" i="19"/>
  <c r="Q29" i="19"/>
  <c r="P29" i="19"/>
  <c r="O29" i="19"/>
  <c r="N29" i="19"/>
  <c r="M29" i="19"/>
  <c r="L29" i="19"/>
  <c r="K29" i="19"/>
  <c r="J29" i="19"/>
  <c r="I29" i="19"/>
  <c r="H29" i="19"/>
  <c r="G29" i="19"/>
  <c r="F29" i="19"/>
  <c r="E29" i="19"/>
  <c r="D29" i="19"/>
  <c r="U28" i="19"/>
  <c r="T28" i="19"/>
  <c r="S28" i="19"/>
  <c r="R28" i="19"/>
  <c r="Q28" i="19"/>
  <c r="P28" i="19"/>
  <c r="O28" i="19"/>
  <c r="N28" i="19"/>
  <c r="M28" i="19"/>
  <c r="L28" i="19"/>
  <c r="K28" i="19"/>
  <c r="J28" i="19"/>
  <c r="I28" i="19"/>
  <c r="H28" i="19"/>
  <c r="G28" i="19"/>
  <c r="F28" i="19"/>
  <c r="E28" i="19"/>
  <c r="D28" i="19"/>
  <c r="U27" i="19"/>
  <c r="T27" i="19"/>
  <c r="S27" i="19"/>
  <c r="R27" i="19"/>
  <c r="Q27" i="19"/>
  <c r="P27" i="19"/>
  <c r="O27" i="19"/>
  <c r="N27" i="19"/>
  <c r="M27" i="19"/>
  <c r="L27" i="19"/>
  <c r="K27" i="19"/>
  <c r="J27" i="19"/>
  <c r="I27" i="19"/>
  <c r="H27" i="19"/>
  <c r="G27" i="19"/>
  <c r="F27" i="19"/>
  <c r="E27" i="19"/>
  <c r="D27" i="19"/>
  <c r="U26" i="19"/>
  <c r="T26" i="19"/>
  <c r="S26" i="19"/>
  <c r="R26" i="19"/>
  <c r="Q26" i="19"/>
  <c r="P26" i="19"/>
  <c r="O26" i="19"/>
  <c r="N26" i="19"/>
  <c r="M26" i="19"/>
  <c r="L26" i="19"/>
  <c r="K26" i="19"/>
  <c r="J26" i="19"/>
  <c r="I26" i="19"/>
  <c r="H26" i="19"/>
  <c r="G26" i="19"/>
  <c r="F26" i="19"/>
  <c r="E26" i="19"/>
  <c r="D26" i="19"/>
  <c r="U25" i="19"/>
  <c r="T25" i="19"/>
  <c r="S25" i="19"/>
  <c r="R25" i="19"/>
  <c r="Q25" i="19"/>
  <c r="P25" i="19"/>
  <c r="O25" i="19"/>
  <c r="N25" i="19"/>
  <c r="M25" i="19"/>
  <c r="L25" i="19"/>
  <c r="K25" i="19"/>
  <c r="J25" i="19"/>
  <c r="I25" i="19"/>
  <c r="H25" i="19"/>
  <c r="G25" i="19"/>
  <c r="F25" i="19"/>
  <c r="E25" i="19"/>
  <c r="D25" i="19"/>
  <c r="U24" i="19"/>
  <c r="T24" i="19"/>
  <c r="S24" i="19"/>
  <c r="R24" i="19"/>
  <c r="Q24" i="19"/>
  <c r="P24" i="19"/>
  <c r="O24" i="19"/>
  <c r="N24" i="19"/>
  <c r="M24" i="19"/>
  <c r="L24" i="19"/>
  <c r="K24" i="19"/>
  <c r="J24" i="19"/>
  <c r="I24" i="19"/>
  <c r="H24" i="19"/>
  <c r="G24" i="19"/>
  <c r="F24" i="19"/>
  <c r="E24" i="19"/>
  <c r="D24" i="19"/>
  <c r="U23" i="19"/>
  <c r="T23" i="19"/>
  <c r="S23" i="19"/>
  <c r="R23" i="19"/>
  <c r="Q23" i="19"/>
  <c r="P23" i="19"/>
  <c r="O23" i="19"/>
  <c r="N23" i="19"/>
  <c r="M23" i="19"/>
  <c r="L23" i="19"/>
  <c r="K23" i="19"/>
  <c r="J23" i="19"/>
  <c r="I23" i="19"/>
  <c r="H23" i="19"/>
  <c r="G23" i="19"/>
  <c r="F23" i="19"/>
  <c r="E23" i="19"/>
  <c r="D23" i="19"/>
  <c r="U22" i="19"/>
  <c r="T22" i="19"/>
  <c r="S22" i="19"/>
  <c r="R22" i="19"/>
  <c r="Q22" i="19"/>
  <c r="P22" i="19"/>
  <c r="O22" i="19"/>
  <c r="N22" i="19"/>
  <c r="M22" i="19"/>
  <c r="L22" i="19"/>
  <c r="K22" i="19"/>
  <c r="J22" i="19"/>
  <c r="I22" i="19"/>
  <c r="H22" i="19"/>
  <c r="G22" i="19"/>
  <c r="F22" i="19"/>
  <c r="E22" i="19"/>
  <c r="D22" i="19"/>
  <c r="U21" i="19"/>
  <c r="T21" i="19"/>
  <c r="S21" i="19"/>
  <c r="R21" i="19"/>
  <c r="Q21" i="19"/>
  <c r="P21" i="19"/>
  <c r="O21" i="19"/>
  <c r="N21" i="19"/>
  <c r="M21" i="19"/>
  <c r="L21" i="19"/>
  <c r="K21" i="19"/>
  <c r="J21" i="19"/>
  <c r="I21" i="19"/>
  <c r="H21" i="19"/>
  <c r="G21" i="19"/>
  <c r="F21" i="19"/>
  <c r="E21" i="19"/>
  <c r="D21" i="19"/>
  <c r="U20" i="19"/>
  <c r="T20" i="19"/>
  <c r="S20" i="19"/>
  <c r="R20" i="19"/>
  <c r="Q20" i="19"/>
  <c r="P20" i="19"/>
  <c r="O20" i="19"/>
  <c r="N20" i="19"/>
  <c r="M20" i="19"/>
  <c r="L20" i="19"/>
  <c r="K20" i="19"/>
  <c r="J20" i="19"/>
  <c r="I20" i="19"/>
  <c r="H20" i="19"/>
  <c r="G20" i="19"/>
  <c r="F20" i="19"/>
  <c r="E20" i="19"/>
  <c r="D20" i="19"/>
  <c r="U19" i="19"/>
  <c r="T19" i="19"/>
  <c r="S19" i="19"/>
  <c r="R19" i="19"/>
  <c r="Q19" i="19"/>
  <c r="P19" i="19"/>
  <c r="O19" i="19"/>
  <c r="N19" i="19"/>
  <c r="M19" i="19"/>
  <c r="L19" i="19"/>
  <c r="K19" i="19"/>
  <c r="J19" i="19"/>
  <c r="I19" i="19"/>
  <c r="H19" i="19"/>
  <c r="G19" i="19"/>
  <c r="F19" i="19"/>
  <c r="E19" i="19"/>
  <c r="D19" i="19"/>
  <c r="U18" i="19"/>
  <c r="T18" i="19"/>
  <c r="S18" i="19"/>
  <c r="R18" i="19"/>
  <c r="Q18" i="19"/>
  <c r="P18" i="19"/>
  <c r="O18" i="19"/>
  <c r="N18" i="19"/>
  <c r="M18" i="19"/>
  <c r="L18" i="19"/>
  <c r="K18" i="19"/>
  <c r="J18" i="19"/>
  <c r="I18" i="19"/>
  <c r="H18" i="19"/>
  <c r="G18" i="19"/>
  <c r="F18" i="19"/>
  <c r="E18" i="19"/>
  <c r="D18" i="19"/>
  <c r="U17" i="19"/>
  <c r="T17" i="19"/>
  <c r="S17" i="19"/>
  <c r="R17" i="19"/>
  <c r="Q17" i="19"/>
  <c r="P17" i="19"/>
  <c r="O17" i="19"/>
  <c r="N17" i="19"/>
  <c r="M17" i="19"/>
  <c r="L17" i="19"/>
  <c r="K17" i="19"/>
  <c r="J17" i="19"/>
  <c r="I17" i="19"/>
  <c r="H17" i="19"/>
  <c r="G17" i="19"/>
  <c r="F17" i="19"/>
  <c r="E17" i="19"/>
  <c r="D17" i="19"/>
  <c r="U16" i="19"/>
  <c r="T16" i="19"/>
  <c r="S16" i="19"/>
  <c r="R16" i="19"/>
  <c r="Q16" i="19"/>
  <c r="P16" i="19"/>
  <c r="O16" i="19"/>
  <c r="N16" i="19"/>
  <c r="M16" i="19"/>
  <c r="L16" i="19"/>
  <c r="K16" i="19"/>
  <c r="J16" i="19"/>
  <c r="I16" i="19"/>
  <c r="H16" i="19"/>
  <c r="G16" i="19"/>
  <c r="F16" i="19"/>
  <c r="E16" i="19"/>
  <c r="D16" i="19"/>
  <c r="U15" i="19"/>
  <c r="T15" i="19"/>
  <c r="S15" i="19"/>
  <c r="R15" i="19"/>
  <c r="Q15" i="19"/>
  <c r="P15" i="19"/>
  <c r="O15" i="19"/>
  <c r="N15" i="19"/>
  <c r="M15" i="19"/>
  <c r="L15" i="19"/>
  <c r="K15" i="19"/>
  <c r="J15" i="19"/>
  <c r="I15" i="19"/>
  <c r="H15" i="19"/>
  <c r="G15" i="19"/>
  <c r="F15" i="19"/>
  <c r="E15" i="19"/>
  <c r="D15" i="19"/>
  <c r="U14" i="19"/>
  <c r="T14" i="19"/>
  <c r="S14" i="19"/>
  <c r="R14" i="19"/>
  <c r="Q14" i="19"/>
  <c r="P14" i="19"/>
  <c r="O14" i="19"/>
  <c r="N14" i="19"/>
  <c r="M14" i="19"/>
  <c r="L14" i="19"/>
  <c r="K14" i="19"/>
  <c r="J14" i="19"/>
  <c r="I14" i="19"/>
  <c r="H14" i="19"/>
  <c r="G14" i="19"/>
  <c r="F14" i="19"/>
  <c r="E14" i="19"/>
  <c r="D14" i="19"/>
  <c r="U13" i="19"/>
  <c r="T13" i="19"/>
  <c r="S13" i="19"/>
  <c r="R13" i="19"/>
  <c r="Q13" i="19"/>
  <c r="P13" i="19"/>
  <c r="O13" i="19"/>
  <c r="N13" i="19"/>
  <c r="M13" i="19"/>
  <c r="L13" i="19"/>
  <c r="K13" i="19"/>
  <c r="J13" i="19"/>
  <c r="I13" i="19"/>
  <c r="H13" i="19"/>
  <c r="G13" i="19"/>
  <c r="F13" i="19"/>
  <c r="E13" i="19"/>
  <c r="D13" i="19"/>
  <c r="U12" i="19"/>
  <c r="T12" i="19"/>
  <c r="S12" i="19"/>
  <c r="R12" i="19"/>
  <c r="Q12" i="19"/>
  <c r="P12" i="19"/>
  <c r="O12" i="19"/>
  <c r="N12" i="19"/>
  <c r="M12" i="19"/>
  <c r="L12" i="19"/>
  <c r="K12" i="19"/>
  <c r="J12" i="19"/>
  <c r="I12" i="19"/>
  <c r="H12" i="19"/>
  <c r="G12" i="19"/>
  <c r="F12" i="19"/>
  <c r="E12" i="19"/>
  <c r="D12" i="19"/>
  <c r="U11" i="19"/>
  <c r="T11" i="19"/>
  <c r="S11" i="19"/>
  <c r="R11" i="19"/>
  <c r="Q11" i="19"/>
  <c r="P11" i="19"/>
  <c r="O11" i="19"/>
  <c r="N11" i="19"/>
  <c r="M11" i="19"/>
  <c r="L11" i="19"/>
  <c r="K11" i="19"/>
  <c r="J11" i="19"/>
  <c r="I11" i="19"/>
  <c r="H11" i="19"/>
  <c r="G11" i="19"/>
  <c r="F11" i="19"/>
  <c r="E11" i="19"/>
  <c r="D11" i="19"/>
  <c r="U10" i="19"/>
  <c r="T10" i="19"/>
  <c r="S10" i="19"/>
  <c r="R10" i="19"/>
  <c r="Q10" i="19"/>
  <c r="P10" i="19"/>
  <c r="O10" i="19"/>
  <c r="N10" i="19"/>
  <c r="M10" i="19"/>
  <c r="L10" i="19"/>
  <c r="K10" i="19"/>
  <c r="J10" i="19"/>
  <c r="I10" i="19"/>
  <c r="H10" i="19"/>
  <c r="G10" i="19"/>
  <c r="F10" i="19"/>
  <c r="E10" i="19"/>
  <c r="D10" i="19"/>
  <c r="U9" i="19"/>
  <c r="T9" i="19"/>
  <c r="S9" i="19"/>
  <c r="R9" i="19"/>
  <c r="Q9" i="19"/>
  <c r="P9" i="19"/>
  <c r="O9" i="19"/>
  <c r="N9" i="19"/>
  <c r="M9" i="19"/>
  <c r="L9" i="19"/>
  <c r="K9" i="19"/>
  <c r="J9" i="19"/>
  <c r="I9" i="19"/>
  <c r="H9" i="19"/>
  <c r="G9" i="19"/>
  <c r="F9" i="19"/>
  <c r="E9" i="19"/>
  <c r="D9" i="19"/>
  <c r="U8" i="19"/>
  <c r="T8" i="19"/>
  <c r="S8" i="19"/>
  <c r="R8" i="19"/>
  <c r="Q8" i="19"/>
  <c r="P8" i="19"/>
  <c r="O8" i="19"/>
  <c r="N8" i="19"/>
  <c r="M8" i="19"/>
  <c r="L8" i="19"/>
  <c r="K8" i="19"/>
  <c r="J8" i="19"/>
  <c r="I8" i="19"/>
  <c r="H8" i="19"/>
  <c r="G8" i="19"/>
  <c r="F8" i="19"/>
  <c r="E8" i="19"/>
  <c r="D8" i="19"/>
  <c r="U7" i="19"/>
  <c r="T7" i="19"/>
  <c r="S7" i="19"/>
  <c r="R7" i="19"/>
  <c r="Q7" i="19"/>
  <c r="P7" i="19"/>
  <c r="O7" i="19"/>
  <c r="N7" i="19"/>
  <c r="M7" i="19"/>
  <c r="L7" i="19"/>
  <c r="K7" i="19"/>
  <c r="J7" i="19"/>
  <c r="I7" i="19"/>
  <c r="H7" i="19"/>
  <c r="G7" i="19"/>
  <c r="F7" i="19"/>
  <c r="E7" i="19"/>
  <c r="D7" i="19"/>
  <c r="U6" i="19"/>
  <c r="T6" i="19"/>
  <c r="S6" i="19"/>
  <c r="R6" i="19"/>
  <c r="Q6" i="19"/>
  <c r="P6" i="19"/>
  <c r="O6" i="19"/>
  <c r="N6" i="19"/>
  <c r="M6" i="19"/>
  <c r="L6" i="19"/>
  <c r="K6" i="19"/>
  <c r="J6" i="19"/>
  <c r="I6" i="19"/>
  <c r="H6" i="19"/>
  <c r="G6" i="19"/>
  <c r="F6" i="19"/>
  <c r="E6" i="19"/>
  <c r="D6" i="19"/>
  <c r="U5" i="19"/>
  <c r="T5" i="19"/>
  <c r="S5" i="19"/>
  <c r="R5" i="19"/>
  <c r="Q5" i="19"/>
  <c r="P5" i="19"/>
  <c r="O5" i="19"/>
  <c r="N5" i="19"/>
  <c r="M5" i="19"/>
  <c r="L5" i="19"/>
  <c r="K5" i="19"/>
  <c r="J5" i="19"/>
  <c r="I5" i="19"/>
  <c r="H5" i="19"/>
  <c r="G5" i="19"/>
  <c r="F5" i="19"/>
  <c r="E5" i="19"/>
  <c r="D5" i="19"/>
  <c r="U4" i="19"/>
  <c r="T4" i="19"/>
  <c r="S4" i="19"/>
  <c r="R4" i="19"/>
  <c r="Q4" i="19"/>
  <c r="P4" i="19"/>
  <c r="O4" i="19"/>
  <c r="N4" i="19"/>
  <c r="M4" i="19"/>
  <c r="L4" i="19"/>
  <c r="K4" i="19"/>
  <c r="J4" i="19"/>
  <c r="I4" i="19"/>
  <c r="H4" i="19"/>
  <c r="G4" i="19"/>
  <c r="F4" i="19"/>
  <c r="E4" i="19"/>
  <c r="D4" i="19"/>
  <c r="U3" i="19"/>
  <c r="T3" i="19"/>
  <c r="S3" i="19"/>
  <c r="R3" i="19"/>
  <c r="Q3" i="19"/>
  <c r="P3" i="19"/>
  <c r="O3" i="19"/>
  <c r="N3" i="19"/>
  <c r="M3" i="19"/>
  <c r="L3" i="19"/>
  <c r="K3" i="19"/>
  <c r="J3" i="19"/>
  <c r="I3" i="19"/>
  <c r="H3" i="19"/>
  <c r="G3" i="19"/>
  <c r="F3" i="19"/>
  <c r="E3" i="19"/>
  <c r="D3" i="19"/>
  <c r="C110" i="18"/>
  <c r="H110" i="34" s="1"/>
  <c r="C109" i="18"/>
  <c r="C108" i="18"/>
  <c r="C107" i="18"/>
  <c r="C106" i="18"/>
  <c r="C105" i="18"/>
  <c r="H105" i="34" s="1"/>
  <c r="C104" i="18"/>
  <c r="H104" i="34" s="1"/>
  <c r="C103" i="18"/>
  <c r="H103" i="34" s="1"/>
  <c r="C102" i="18"/>
  <c r="C101" i="18"/>
  <c r="H101" i="34" s="1"/>
  <c r="C100" i="18"/>
  <c r="C99" i="18"/>
  <c r="H99" i="34" s="1"/>
  <c r="C98" i="18"/>
  <c r="C97" i="18"/>
  <c r="C96" i="18"/>
  <c r="C95" i="18"/>
  <c r="H95" i="34" s="1"/>
  <c r="C94" i="18"/>
  <c r="H94" i="34" s="1"/>
  <c r="C93" i="18"/>
  <c r="H93" i="34" s="1"/>
  <c r="C92" i="18"/>
  <c r="H92" i="34" s="1"/>
  <c r="C91" i="18"/>
  <c r="C90" i="18"/>
  <c r="H90" i="34" s="1"/>
  <c r="C89" i="18"/>
  <c r="H89" i="34" s="1"/>
  <c r="C88" i="18"/>
  <c r="H88" i="34" s="1"/>
  <c r="C87" i="18"/>
  <c r="C86" i="18"/>
  <c r="C85" i="18"/>
  <c r="C84" i="18"/>
  <c r="C83" i="18"/>
  <c r="C82" i="18"/>
  <c r="C81" i="18"/>
  <c r="H81" i="34" s="1"/>
  <c r="C80" i="18"/>
  <c r="H80" i="34" s="1"/>
  <c r="C79" i="18"/>
  <c r="H79" i="34" s="1"/>
  <c r="C78" i="18"/>
  <c r="H78" i="34" s="1"/>
  <c r="C77" i="18"/>
  <c r="C76" i="18"/>
  <c r="H76" i="34" s="1"/>
  <c r="C75" i="18"/>
  <c r="H75" i="34" s="1"/>
  <c r="C74" i="18"/>
  <c r="C73" i="18"/>
  <c r="C72" i="18"/>
  <c r="C71" i="18"/>
  <c r="C70" i="18"/>
  <c r="C69" i="18"/>
  <c r="C68" i="18"/>
  <c r="C67" i="18"/>
  <c r="C66" i="18"/>
  <c r="H66" i="34" s="1"/>
  <c r="C65" i="18"/>
  <c r="H65" i="34" s="1"/>
  <c r="C64" i="18"/>
  <c r="H64" i="34" s="1"/>
  <c r="C63" i="18"/>
  <c r="H63" i="34" s="1"/>
  <c r="C62" i="18"/>
  <c r="H62" i="34" s="1"/>
  <c r="C61" i="18"/>
  <c r="H61" i="34" s="1"/>
  <c r="C60" i="18"/>
  <c r="H60" i="34" s="1"/>
  <c r="C59" i="18"/>
  <c r="H59" i="34" s="1"/>
  <c r="C58" i="18"/>
  <c r="C57" i="18"/>
  <c r="C56" i="18"/>
  <c r="C55" i="18"/>
  <c r="C54" i="18"/>
  <c r="C53" i="18"/>
  <c r="H53" i="34" s="1"/>
  <c r="C52" i="18"/>
  <c r="C51" i="18"/>
  <c r="H51" i="34" s="1"/>
  <c r="C50" i="18"/>
  <c r="H50" i="34" s="1"/>
  <c r="C49" i="18"/>
  <c r="C48" i="18"/>
  <c r="H48" i="34" s="1"/>
  <c r="C47" i="18"/>
  <c r="H47" i="34" s="1"/>
  <c r="C46" i="18"/>
  <c r="H46" i="34" s="1"/>
  <c r="C45" i="18"/>
  <c r="H45" i="34" s="1"/>
  <c r="C44" i="18"/>
  <c r="H44" i="34" s="1"/>
  <c r="C43" i="18"/>
  <c r="H43" i="34" s="1"/>
  <c r="C42" i="18"/>
  <c r="H42" i="34" s="1"/>
  <c r="C41" i="18"/>
  <c r="H41" i="34" s="1"/>
  <c r="C40" i="18"/>
  <c r="H40" i="34" s="1"/>
  <c r="C39" i="18"/>
  <c r="H39" i="34" s="1"/>
  <c r="C38" i="18"/>
  <c r="H38" i="34" s="1"/>
  <c r="C37" i="18"/>
  <c r="H37" i="34" s="1"/>
  <c r="C36" i="18"/>
  <c r="H36" i="34" s="1"/>
  <c r="C35" i="18"/>
  <c r="H35" i="34" s="1"/>
  <c r="C34" i="18"/>
  <c r="C33" i="18"/>
  <c r="C32" i="18"/>
  <c r="C31" i="18"/>
  <c r="C30" i="18"/>
  <c r="C29" i="18"/>
  <c r="H29" i="34" s="1"/>
  <c r="C28" i="18"/>
  <c r="C27" i="18"/>
  <c r="C26" i="18"/>
  <c r="C25" i="18"/>
  <c r="H25" i="34" s="1"/>
  <c r="C24" i="18"/>
  <c r="H24" i="34" s="1"/>
  <c r="C23" i="18"/>
  <c r="H23" i="34" s="1"/>
  <c r="C22" i="18"/>
  <c r="H22" i="34" s="1"/>
  <c r="C21" i="18"/>
  <c r="C20" i="18"/>
  <c r="H20" i="34" s="1"/>
  <c r="C19" i="18"/>
  <c r="C18" i="18"/>
  <c r="H18" i="34" s="1"/>
  <c r="C17" i="18"/>
  <c r="H17" i="34" s="1"/>
  <c r="C16" i="18"/>
  <c r="H16" i="34" s="1"/>
  <c r="C15" i="18"/>
  <c r="H15" i="34" s="1"/>
  <c r="C14" i="18"/>
  <c r="H14" i="34" s="1"/>
  <c r="C13" i="18"/>
  <c r="H13" i="34" s="1"/>
  <c r="C12" i="18"/>
  <c r="C11" i="18"/>
  <c r="C10" i="18"/>
  <c r="C9" i="18"/>
  <c r="C8" i="18"/>
  <c r="C7" i="18"/>
  <c r="C6" i="18"/>
  <c r="H6" i="34" s="1"/>
  <c r="C5" i="18"/>
  <c r="H5" i="34" s="1"/>
  <c r="C4" i="18"/>
  <c r="H4" i="34" s="1"/>
  <c r="C3" i="18"/>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T57"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F4" i="17"/>
  <c r="F3" i="17"/>
  <c r="F110" i="16"/>
  <c r="F109" i="16"/>
  <c r="F108" i="16"/>
  <c r="F107" i="16"/>
  <c r="F106" i="16"/>
  <c r="F105" i="16"/>
  <c r="F104" i="16"/>
  <c r="F103"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F6" i="16"/>
  <c r="F5" i="16"/>
  <c r="F4" i="16"/>
  <c r="F3" i="16"/>
  <c r="T110" i="15"/>
  <c r="Q110" i="15"/>
  <c r="P110" i="15"/>
  <c r="O110" i="15"/>
  <c r="N110" i="15"/>
  <c r="J110" i="15"/>
  <c r="H110" i="15"/>
  <c r="F110" i="15"/>
  <c r="T109" i="15"/>
  <c r="R109" i="15"/>
  <c r="Q109" i="15"/>
  <c r="P109" i="15"/>
  <c r="O109" i="15"/>
  <c r="F109" i="15"/>
  <c r="T108" i="15"/>
  <c r="Q108" i="15"/>
  <c r="O108" i="15"/>
  <c r="L108" i="15"/>
  <c r="K108" i="15"/>
  <c r="J108" i="15"/>
  <c r="I108" i="15"/>
  <c r="H108" i="15"/>
  <c r="F108" i="15"/>
  <c r="W107" i="15"/>
  <c r="T107" i="15"/>
  <c r="P107" i="15"/>
  <c r="O107" i="15"/>
  <c r="L107" i="15"/>
  <c r="F107" i="15"/>
  <c r="T106" i="15"/>
  <c r="R106" i="15"/>
  <c r="Q106" i="15"/>
  <c r="P106" i="15"/>
  <c r="O106" i="15"/>
  <c r="F106" i="15"/>
  <c r="T105" i="15"/>
  <c r="Q105" i="15"/>
  <c r="P105" i="15"/>
  <c r="O105" i="15"/>
  <c r="M105" i="15"/>
  <c r="L105" i="15"/>
  <c r="K105" i="15"/>
  <c r="I105" i="15"/>
  <c r="H105" i="15"/>
  <c r="F105" i="15"/>
  <c r="T104" i="15"/>
  <c r="O104" i="15"/>
  <c r="L104" i="15"/>
  <c r="K104" i="15"/>
  <c r="F104" i="15"/>
  <c r="T103" i="15"/>
  <c r="R103" i="15"/>
  <c r="Q103" i="15"/>
  <c r="P103" i="15"/>
  <c r="O103" i="15"/>
  <c r="N103" i="15"/>
  <c r="M103" i="15"/>
  <c r="F103" i="15"/>
  <c r="T102" i="15"/>
  <c r="P102" i="15"/>
  <c r="O102" i="15"/>
  <c r="M102" i="15"/>
  <c r="L102" i="15"/>
  <c r="K102" i="15"/>
  <c r="J102" i="15"/>
  <c r="I102" i="15"/>
  <c r="F102" i="15"/>
  <c r="T101" i="15"/>
  <c r="P101" i="15"/>
  <c r="O101" i="15"/>
  <c r="L101" i="15"/>
  <c r="K101" i="15"/>
  <c r="F101" i="15"/>
  <c r="T100" i="15"/>
  <c r="R100" i="15"/>
  <c r="Q100" i="15"/>
  <c r="P100" i="15"/>
  <c r="O100" i="15"/>
  <c r="M100" i="15"/>
  <c r="L100" i="15"/>
  <c r="F100" i="15"/>
  <c r="T99" i="15"/>
  <c r="P99" i="15"/>
  <c r="O99" i="15"/>
  <c r="L99" i="15"/>
  <c r="K99" i="15"/>
  <c r="I99" i="15"/>
  <c r="F99" i="15"/>
  <c r="T98" i="15"/>
  <c r="P98" i="15"/>
  <c r="O98" i="15"/>
  <c r="L98" i="15"/>
  <c r="K98" i="15"/>
  <c r="F98" i="15"/>
  <c r="T97" i="15"/>
  <c r="S97" i="15"/>
  <c r="R97" i="15"/>
  <c r="Q97" i="15"/>
  <c r="P97" i="15"/>
  <c r="O97" i="15"/>
  <c r="N97" i="15"/>
  <c r="M97" i="15"/>
  <c r="L97" i="15"/>
  <c r="F97" i="15"/>
  <c r="T96" i="15"/>
  <c r="P96" i="15"/>
  <c r="O96" i="15"/>
  <c r="L96" i="15"/>
  <c r="K96" i="15"/>
  <c r="I96" i="15"/>
  <c r="F96" i="15"/>
  <c r="T95" i="15"/>
  <c r="O95" i="15"/>
  <c r="N95" i="15"/>
  <c r="L95" i="15"/>
  <c r="F95" i="15"/>
  <c r="T94" i="15"/>
  <c r="R94" i="15"/>
  <c r="Q94" i="15"/>
  <c r="P94" i="15"/>
  <c r="O94" i="15"/>
  <c r="N94" i="15"/>
  <c r="M94" i="15"/>
  <c r="F94" i="15"/>
  <c r="T93" i="15"/>
  <c r="P93" i="15"/>
  <c r="O93" i="15"/>
  <c r="L93" i="15"/>
  <c r="K93" i="15"/>
  <c r="J93" i="15"/>
  <c r="I93" i="15"/>
  <c r="F93" i="15"/>
  <c r="T92" i="15"/>
  <c r="S92" i="15"/>
  <c r="O92" i="15"/>
  <c r="L92" i="15"/>
  <c r="K92" i="15"/>
  <c r="F92" i="15"/>
  <c r="U91" i="15"/>
  <c r="T91" i="15"/>
  <c r="R91" i="15"/>
  <c r="Q91" i="15"/>
  <c r="P91" i="15"/>
  <c r="O91" i="15"/>
  <c r="N91" i="15"/>
  <c r="F91" i="15"/>
  <c r="T90" i="15"/>
  <c r="Q90" i="15"/>
  <c r="P90" i="15"/>
  <c r="O90" i="15"/>
  <c r="L90" i="15"/>
  <c r="K90" i="15"/>
  <c r="I90" i="15"/>
  <c r="F90" i="15"/>
  <c r="T89" i="15"/>
  <c r="P89" i="15"/>
  <c r="O89" i="15"/>
  <c r="M89" i="15"/>
  <c r="L89" i="15"/>
  <c r="K89" i="15"/>
  <c r="F89" i="15"/>
  <c r="W88" i="15"/>
  <c r="T88" i="15"/>
  <c r="R88" i="15"/>
  <c r="Q88" i="15"/>
  <c r="O88" i="15"/>
  <c r="M88" i="15"/>
  <c r="L88" i="15"/>
  <c r="F88" i="15"/>
  <c r="T87" i="15"/>
  <c r="P87" i="15"/>
  <c r="O87" i="15"/>
  <c r="L87" i="15"/>
  <c r="K87" i="15"/>
  <c r="J87" i="15"/>
  <c r="I87" i="15"/>
  <c r="F87" i="15"/>
  <c r="W86" i="15"/>
  <c r="U86" i="15"/>
  <c r="T86" i="15"/>
  <c r="P86" i="15"/>
  <c r="O86" i="15"/>
  <c r="N86" i="15"/>
  <c r="L86" i="15"/>
  <c r="K86" i="15"/>
  <c r="F86" i="15"/>
  <c r="T85" i="15"/>
  <c r="R85" i="15"/>
  <c r="Q85" i="15"/>
  <c r="P85" i="15"/>
  <c r="O85" i="15"/>
  <c r="L85" i="15"/>
  <c r="K85" i="15"/>
  <c r="F85" i="15"/>
  <c r="T84" i="15"/>
  <c r="P84" i="15"/>
  <c r="O84" i="15"/>
  <c r="L84" i="15"/>
  <c r="K84" i="15"/>
  <c r="I84" i="15"/>
  <c r="H84" i="15"/>
  <c r="G84" i="15"/>
  <c r="F84" i="15"/>
  <c r="T83" i="15"/>
  <c r="O83" i="15"/>
  <c r="L83" i="15"/>
  <c r="K83" i="15"/>
  <c r="J83" i="15"/>
  <c r="F83" i="15"/>
  <c r="T82" i="15"/>
  <c r="R82" i="15"/>
  <c r="Q82" i="15"/>
  <c r="O82" i="15"/>
  <c r="L82" i="15"/>
  <c r="K82" i="15"/>
  <c r="F82" i="15"/>
  <c r="U81" i="15"/>
  <c r="T81" i="15"/>
  <c r="R81" i="15"/>
  <c r="P81" i="15"/>
  <c r="O81" i="15"/>
  <c r="M81" i="15"/>
  <c r="K81" i="15"/>
  <c r="I81" i="15"/>
  <c r="F81" i="15"/>
  <c r="T80" i="15"/>
  <c r="R80" i="15"/>
  <c r="O80" i="15"/>
  <c r="K80" i="15"/>
  <c r="I80" i="15"/>
  <c r="F80" i="15"/>
  <c r="T79" i="15"/>
  <c r="R79" i="15"/>
  <c r="Q79" i="15"/>
  <c r="P79" i="15"/>
  <c r="O79" i="15"/>
  <c r="N79" i="15"/>
  <c r="M79" i="15"/>
  <c r="L79" i="15"/>
  <c r="K79" i="15"/>
  <c r="J79" i="15"/>
  <c r="F79" i="15"/>
  <c r="T78" i="15"/>
  <c r="R78" i="15"/>
  <c r="O78" i="15"/>
  <c r="M78" i="15"/>
  <c r="K78" i="15"/>
  <c r="I78" i="15"/>
  <c r="F78" i="15"/>
  <c r="T77" i="15"/>
  <c r="R77" i="15"/>
  <c r="P77" i="15"/>
  <c r="O77" i="15"/>
  <c r="N77" i="15"/>
  <c r="L77" i="15"/>
  <c r="K77" i="15"/>
  <c r="J77" i="15"/>
  <c r="I77" i="15"/>
  <c r="F77" i="15"/>
  <c r="U76" i="15"/>
  <c r="T76" i="15"/>
  <c r="R76" i="15"/>
  <c r="Q76" i="15"/>
  <c r="O76" i="15"/>
  <c r="L76" i="15"/>
  <c r="K76" i="15"/>
  <c r="J76" i="15"/>
  <c r="F76" i="15"/>
  <c r="T75" i="15"/>
  <c r="R75" i="15"/>
  <c r="P75" i="15"/>
  <c r="O75" i="15"/>
  <c r="K75" i="15"/>
  <c r="I75" i="15"/>
  <c r="H75" i="15"/>
  <c r="G75" i="15"/>
  <c r="F75" i="15"/>
  <c r="W74" i="15"/>
  <c r="T74" i="15"/>
  <c r="S74" i="15"/>
  <c r="P74" i="15"/>
  <c r="O74" i="15"/>
  <c r="N74" i="15"/>
  <c r="L74" i="15"/>
  <c r="K74" i="15"/>
  <c r="F74" i="15"/>
  <c r="T73" i="15"/>
  <c r="R73" i="15"/>
  <c r="Q73" i="15"/>
  <c r="P73" i="15"/>
  <c r="O73" i="15"/>
  <c r="L73" i="15"/>
  <c r="F73" i="15"/>
  <c r="T72" i="15"/>
  <c r="P72" i="15"/>
  <c r="O72" i="15"/>
  <c r="L72" i="15"/>
  <c r="K72" i="15"/>
  <c r="I72" i="15"/>
  <c r="H72" i="15"/>
  <c r="F72" i="15"/>
  <c r="T71" i="15"/>
  <c r="P71" i="15"/>
  <c r="O71" i="15"/>
  <c r="L71" i="15"/>
  <c r="K71" i="15"/>
  <c r="F71" i="15"/>
  <c r="T70" i="15"/>
  <c r="R70" i="15"/>
  <c r="Q70" i="15"/>
  <c r="O70" i="15"/>
  <c r="M70" i="15"/>
  <c r="L70" i="15"/>
  <c r="K70" i="15"/>
  <c r="F70" i="15"/>
  <c r="T69" i="15"/>
  <c r="P69" i="15"/>
  <c r="O69" i="15"/>
  <c r="N69" i="15"/>
  <c r="M69" i="15"/>
  <c r="L69" i="15"/>
  <c r="K69" i="15"/>
  <c r="J69" i="15"/>
  <c r="I69" i="15"/>
  <c r="F69" i="15"/>
  <c r="T68" i="15"/>
  <c r="P68" i="15"/>
  <c r="O68" i="15"/>
  <c r="M68" i="15"/>
  <c r="L68" i="15"/>
  <c r="K68" i="15"/>
  <c r="F68" i="15"/>
  <c r="T67" i="15"/>
  <c r="R67" i="15"/>
  <c r="Q67" i="15"/>
  <c r="P67" i="15"/>
  <c r="O67" i="15"/>
  <c r="N67" i="15"/>
  <c r="M67" i="15"/>
  <c r="L67" i="15"/>
  <c r="F67" i="15"/>
  <c r="U66" i="15"/>
  <c r="T66" i="15"/>
  <c r="P66" i="15"/>
  <c r="O66" i="15"/>
  <c r="L66" i="15"/>
  <c r="K66" i="15"/>
  <c r="I66" i="15"/>
  <c r="H66" i="15"/>
  <c r="F66" i="15"/>
  <c r="T65" i="15"/>
  <c r="O65" i="15"/>
  <c r="M65" i="15"/>
  <c r="L65" i="15"/>
  <c r="K65" i="15"/>
  <c r="F65" i="15"/>
  <c r="U64" i="15"/>
  <c r="T64" i="15"/>
  <c r="R64" i="15"/>
  <c r="Q64" i="15"/>
  <c r="P64" i="15"/>
  <c r="O64" i="15"/>
  <c r="M64" i="15"/>
  <c r="L64" i="15"/>
  <c r="F64" i="15"/>
  <c r="T63" i="15"/>
  <c r="P63" i="15"/>
  <c r="O63" i="15"/>
  <c r="M63" i="15"/>
  <c r="L63" i="15"/>
  <c r="K63" i="15"/>
  <c r="J63" i="15"/>
  <c r="I63" i="15"/>
  <c r="F63" i="15"/>
  <c r="T62" i="15"/>
  <c r="P62" i="15"/>
  <c r="O62" i="15"/>
  <c r="N62" i="15"/>
  <c r="M62" i="15"/>
  <c r="L62" i="15"/>
  <c r="H62" i="15"/>
  <c r="F62" i="15"/>
  <c r="U61" i="15"/>
  <c r="T61" i="15"/>
  <c r="R61" i="15"/>
  <c r="Q61" i="15"/>
  <c r="O61" i="15"/>
  <c r="M61" i="15"/>
  <c r="F61" i="15"/>
  <c r="T60" i="15"/>
  <c r="P60" i="15"/>
  <c r="O60" i="15"/>
  <c r="L60" i="15"/>
  <c r="K60" i="15"/>
  <c r="I60" i="15"/>
  <c r="H60" i="15"/>
  <c r="F60" i="15"/>
  <c r="T59" i="15"/>
  <c r="P59" i="15"/>
  <c r="O59" i="15"/>
  <c r="N59" i="15"/>
  <c r="M59" i="15"/>
  <c r="I59" i="15"/>
  <c r="G59" i="15"/>
  <c r="F59" i="15"/>
  <c r="T58" i="15"/>
  <c r="S58" i="15"/>
  <c r="R58" i="15"/>
  <c r="Q58" i="15"/>
  <c r="P58" i="15"/>
  <c r="O58" i="15"/>
  <c r="N58" i="15"/>
  <c r="I58" i="15"/>
  <c r="F58" i="15"/>
  <c r="T57" i="15"/>
  <c r="R57" i="15"/>
  <c r="Q57" i="15"/>
  <c r="P57" i="15"/>
  <c r="O57" i="15"/>
  <c r="M57" i="15"/>
  <c r="L57" i="15"/>
  <c r="K57" i="15"/>
  <c r="J57" i="15"/>
  <c r="I57" i="15"/>
  <c r="H57" i="15"/>
  <c r="F57" i="15"/>
  <c r="T56" i="15"/>
  <c r="R56" i="15"/>
  <c r="Q56" i="15"/>
  <c r="P56" i="15"/>
  <c r="O56" i="15"/>
  <c r="N56" i="15"/>
  <c r="K56" i="15"/>
  <c r="I56" i="15"/>
  <c r="H56" i="15"/>
  <c r="F56" i="15"/>
  <c r="T55" i="15"/>
  <c r="R55" i="15"/>
  <c r="Q55" i="15"/>
  <c r="P55" i="15"/>
  <c r="O55" i="15"/>
  <c r="N55" i="15"/>
  <c r="J55" i="15"/>
  <c r="I55" i="15"/>
  <c r="H55" i="15"/>
  <c r="F55" i="15"/>
  <c r="T54" i="15"/>
  <c r="Q54" i="15"/>
  <c r="O54" i="15"/>
  <c r="L54" i="15"/>
  <c r="K54" i="15"/>
  <c r="I54" i="15"/>
  <c r="F54" i="15"/>
  <c r="T53" i="15"/>
  <c r="R53" i="15"/>
  <c r="Q53" i="15"/>
  <c r="P53" i="15"/>
  <c r="O53" i="15"/>
  <c r="J53" i="15"/>
  <c r="H53" i="15"/>
  <c r="F53" i="15"/>
  <c r="T52" i="15"/>
  <c r="R52" i="15"/>
  <c r="Q52" i="15"/>
  <c r="P52" i="15"/>
  <c r="O52" i="15"/>
  <c r="N52" i="15"/>
  <c r="H52" i="15"/>
  <c r="F52" i="15"/>
  <c r="T51" i="15"/>
  <c r="Q51" i="15"/>
  <c r="O51" i="15"/>
  <c r="N51" i="15"/>
  <c r="M51" i="15"/>
  <c r="L51" i="15"/>
  <c r="K51" i="15"/>
  <c r="I51" i="15"/>
  <c r="F51" i="15"/>
  <c r="T50" i="15"/>
  <c r="O50" i="15"/>
  <c r="N50" i="15"/>
  <c r="M50" i="15"/>
  <c r="I50" i="15"/>
  <c r="F50" i="15"/>
  <c r="T49" i="15"/>
  <c r="R49" i="15"/>
  <c r="Q49" i="15"/>
  <c r="P49" i="15"/>
  <c r="O49" i="15"/>
  <c r="F49" i="15"/>
  <c r="T48" i="15"/>
  <c r="O48" i="15"/>
  <c r="N48" i="15"/>
  <c r="M48" i="15"/>
  <c r="L48" i="15"/>
  <c r="K48" i="15"/>
  <c r="J48" i="15"/>
  <c r="I48" i="15"/>
  <c r="F48" i="15"/>
  <c r="T47" i="15"/>
  <c r="P47" i="15"/>
  <c r="O47" i="15"/>
  <c r="M47" i="15"/>
  <c r="L47" i="15"/>
  <c r="K47" i="15"/>
  <c r="J47" i="15"/>
  <c r="F47" i="15"/>
  <c r="T46" i="15"/>
  <c r="S46" i="15"/>
  <c r="R46" i="15"/>
  <c r="Q46" i="15"/>
  <c r="O46" i="15"/>
  <c r="N46" i="15"/>
  <c r="M46" i="15"/>
  <c r="L46" i="15"/>
  <c r="F46" i="15"/>
  <c r="U45" i="15"/>
  <c r="T45" i="15"/>
  <c r="O45" i="15"/>
  <c r="L45" i="15"/>
  <c r="K45" i="15"/>
  <c r="J45" i="15"/>
  <c r="I45" i="15"/>
  <c r="H45" i="15"/>
  <c r="F45" i="15"/>
  <c r="T44" i="15"/>
  <c r="S44" i="15"/>
  <c r="P44" i="15"/>
  <c r="O44" i="15"/>
  <c r="N44" i="15"/>
  <c r="L44" i="15"/>
  <c r="K44" i="15"/>
  <c r="F44" i="15"/>
  <c r="U43" i="15"/>
  <c r="T43" i="15"/>
  <c r="R43" i="15"/>
  <c r="Q43" i="15"/>
  <c r="O43" i="15"/>
  <c r="N43" i="15"/>
  <c r="L43" i="15"/>
  <c r="K43" i="15"/>
  <c r="F43" i="15"/>
  <c r="T42" i="15"/>
  <c r="R42" i="15"/>
  <c r="P42" i="15"/>
  <c r="O42" i="15"/>
  <c r="N42" i="15"/>
  <c r="L42" i="15"/>
  <c r="K42" i="15"/>
  <c r="I42" i="15"/>
  <c r="F42" i="15"/>
  <c r="T41" i="15"/>
  <c r="P41" i="15"/>
  <c r="O41" i="15"/>
  <c r="L41" i="15"/>
  <c r="K41" i="15"/>
  <c r="I41" i="15"/>
  <c r="F41" i="15"/>
  <c r="T40" i="15"/>
  <c r="R40" i="15"/>
  <c r="Q40" i="15"/>
  <c r="P40" i="15"/>
  <c r="O40" i="15"/>
  <c r="N40" i="15"/>
  <c r="M40" i="15"/>
  <c r="L40" i="15"/>
  <c r="K40" i="15"/>
  <c r="J40" i="15"/>
  <c r="I40" i="15"/>
  <c r="F40" i="15"/>
  <c r="T39" i="15"/>
  <c r="R39" i="15"/>
  <c r="Q39" i="15"/>
  <c r="P39" i="15"/>
  <c r="O39" i="15"/>
  <c r="N39" i="15"/>
  <c r="L39" i="15"/>
  <c r="J39" i="15"/>
  <c r="I39" i="15"/>
  <c r="F39" i="15"/>
  <c r="T38" i="15"/>
  <c r="R38" i="15"/>
  <c r="Q38" i="15"/>
  <c r="P38" i="15"/>
  <c r="O38" i="15"/>
  <c r="J38" i="15"/>
  <c r="I38" i="15"/>
  <c r="H38" i="15"/>
  <c r="F38" i="15"/>
  <c r="T37" i="15"/>
  <c r="Q37" i="15"/>
  <c r="P37" i="15"/>
  <c r="O37" i="15"/>
  <c r="L37" i="15"/>
  <c r="K37" i="15"/>
  <c r="I37" i="15"/>
  <c r="H37" i="15"/>
  <c r="F37" i="15"/>
  <c r="T36" i="15"/>
  <c r="P36" i="15"/>
  <c r="O36" i="15"/>
  <c r="I36" i="15"/>
  <c r="F36" i="15"/>
  <c r="T35" i="15"/>
  <c r="R35" i="15"/>
  <c r="Q35" i="15"/>
  <c r="P35" i="15"/>
  <c r="O35" i="15"/>
  <c r="N35" i="15"/>
  <c r="H35" i="15"/>
  <c r="F35" i="15"/>
  <c r="T34" i="15"/>
  <c r="S34" i="15"/>
  <c r="R34" i="15"/>
  <c r="O34" i="15"/>
  <c r="N34" i="15"/>
  <c r="M34" i="15"/>
  <c r="L34" i="15"/>
  <c r="K34" i="15"/>
  <c r="J34" i="15"/>
  <c r="I34" i="15"/>
  <c r="F34" i="15"/>
  <c r="T33" i="15"/>
  <c r="R33" i="15"/>
  <c r="Q33" i="15"/>
  <c r="P33" i="15"/>
  <c r="O33" i="15"/>
  <c r="J33" i="15"/>
  <c r="H33" i="15"/>
  <c r="F33" i="15"/>
  <c r="T32" i="15"/>
  <c r="R32" i="15"/>
  <c r="Q32" i="15"/>
  <c r="P32" i="15"/>
  <c r="O32" i="15"/>
  <c r="F32" i="15"/>
  <c r="T31" i="15"/>
  <c r="R31" i="15"/>
  <c r="P31" i="15"/>
  <c r="O31" i="15"/>
  <c r="N31" i="15"/>
  <c r="M31" i="15"/>
  <c r="L31" i="15"/>
  <c r="K31" i="15"/>
  <c r="J31" i="15"/>
  <c r="I31" i="15"/>
  <c r="F31" i="15"/>
  <c r="T30" i="15"/>
  <c r="R30" i="15"/>
  <c r="Q30" i="15"/>
  <c r="P30" i="15"/>
  <c r="O30" i="15"/>
  <c r="N30" i="15"/>
  <c r="K30" i="15"/>
  <c r="I30" i="15"/>
  <c r="F30" i="15"/>
  <c r="T29" i="15"/>
  <c r="R29" i="15"/>
  <c r="Q29" i="15"/>
  <c r="P29" i="15"/>
  <c r="O29" i="15"/>
  <c r="J29" i="15"/>
  <c r="I29" i="15"/>
  <c r="F29" i="15"/>
  <c r="T28" i="15"/>
  <c r="Q28" i="15"/>
  <c r="P28" i="15"/>
  <c r="O28" i="15"/>
  <c r="N28" i="15"/>
  <c r="M28" i="15"/>
  <c r="L28" i="15"/>
  <c r="K28" i="15"/>
  <c r="I28" i="15"/>
  <c r="H28" i="15"/>
  <c r="F28" i="15"/>
  <c r="T27" i="15"/>
  <c r="R27" i="15"/>
  <c r="Q27" i="15"/>
  <c r="O27" i="15"/>
  <c r="K27" i="15"/>
  <c r="I27" i="15"/>
  <c r="H27" i="15"/>
  <c r="F27" i="15"/>
  <c r="T26" i="15"/>
  <c r="R26" i="15"/>
  <c r="Q26" i="15"/>
  <c r="P26" i="15"/>
  <c r="O26" i="15"/>
  <c r="N26" i="15"/>
  <c r="K26" i="15"/>
  <c r="I26" i="15"/>
  <c r="H26" i="15"/>
  <c r="F26" i="15"/>
  <c r="T25" i="15"/>
  <c r="R25" i="15"/>
  <c r="Q25" i="15"/>
  <c r="P25" i="15"/>
  <c r="O25" i="15"/>
  <c r="L25" i="15"/>
  <c r="K25" i="15"/>
  <c r="I25" i="15"/>
  <c r="F25" i="15"/>
  <c r="T24" i="15"/>
  <c r="R24" i="15"/>
  <c r="Q24" i="15"/>
  <c r="P24" i="15"/>
  <c r="O24" i="15"/>
  <c r="L24" i="15"/>
  <c r="I24" i="15"/>
  <c r="F24" i="15"/>
  <c r="U23" i="15"/>
  <c r="T23" i="15"/>
  <c r="R23" i="15"/>
  <c r="P23" i="15"/>
  <c r="O23" i="15"/>
  <c r="N23" i="15"/>
  <c r="L23" i="15"/>
  <c r="K23" i="15"/>
  <c r="I23" i="15"/>
  <c r="F23" i="15"/>
  <c r="T22" i="15"/>
  <c r="R22" i="15"/>
  <c r="Q22" i="15"/>
  <c r="P22" i="15"/>
  <c r="O22" i="15"/>
  <c r="N22" i="15"/>
  <c r="M22" i="15"/>
  <c r="L22" i="15"/>
  <c r="K22" i="15"/>
  <c r="F22" i="15"/>
  <c r="T21" i="15"/>
  <c r="P21" i="15"/>
  <c r="O21" i="15"/>
  <c r="L21" i="15"/>
  <c r="K21" i="15"/>
  <c r="I21" i="15"/>
  <c r="H21" i="15"/>
  <c r="F21" i="15"/>
  <c r="T20" i="15"/>
  <c r="P20" i="15"/>
  <c r="O20" i="15"/>
  <c r="L20" i="15"/>
  <c r="K20" i="15"/>
  <c r="J20" i="15"/>
  <c r="F20" i="15"/>
  <c r="T19" i="15"/>
  <c r="R19" i="15"/>
  <c r="Q19" i="15"/>
  <c r="O19" i="15"/>
  <c r="M19" i="15"/>
  <c r="L19" i="15"/>
  <c r="F19" i="15"/>
  <c r="U18" i="15"/>
  <c r="T18" i="15"/>
  <c r="R18" i="15"/>
  <c r="Q18" i="15"/>
  <c r="P18" i="15"/>
  <c r="O18" i="15"/>
  <c r="N18" i="15"/>
  <c r="L18" i="15"/>
  <c r="K18" i="15"/>
  <c r="I18" i="15"/>
  <c r="H18" i="15"/>
  <c r="F18" i="15"/>
  <c r="T17" i="15"/>
  <c r="P17" i="15"/>
  <c r="O17" i="15"/>
  <c r="L17" i="15"/>
  <c r="F17" i="15"/>
  <c r="T16" i="15"/>
  <c r="R16" i="15"/>
  <c r="Q16" i="15"/>
  <c r="P16" i="15"/>
  <c r="O16" i="15"/>
  <c r="N16" i="15"/>
  <c r="M16" i="15"/>
  <c r="G16" i="15"/>
  <c r="F16" i="15"/>
  <c r="T15" i="15"/>
  <c r="R15" i="15"/>
  <c r="Q15" i="15"/>
  <c r="O15" i="15"/>
  <c r="M15" i="15"/>
  <c r="L15" i="15"/>
  <c r="K15" i="15"/>
  <c r="I15" i="15"/>
  <c r="H15" i="15"/>
  <c r="F15" i="15"/>
  <c r="T14" i="15"/>
  <c r="S14" i="15"/>
  <c r="Q14" i="15"/>
  <c r="P14" i="15"/>
  <c r="O14" i="15"/>
  <c r="N14" i="15"/>
  <c r="J14" i="15"/>
  <c r="H14" i="15"/>
  <c r="G14" i="15"/>
  <c r="F14" i="15"/>
  <c r="U13" i="15"/>
  <c r="T13" i="15"/>
  <c r="R13" i="15"/>
  <c r="Q13" i="15"/>
  <c r="O13" i="15"/>
  <c r="I13" i="15"/>
  <c r="H13" i="15"/>
  <c r="F13" i="15"/>
  <c r="T12" i="15"/>
  <c r="S12" i="15"/>
  <c r="R12" i="15"/>
  <c r="Q12" i="15"/>
  <c r="O12" i="15"/>
  <c r="M12" i="15"/>
  <c r="L12" i="15"/>
  <c r="K12" i="15"/>
  <c r="J12" i="15"/>
  <c r="I12" i="15"/>
  <c r="F12" i="15"/>
  <c r="U11" i="15"/>
  <c r="T11" i="15"/>
  <c r="R11" i="15"/>
  <c r="Q11" i="15"/>
  <c r="O11" i="15"/>
  <c r="K11" i="15"/>
  <c r="J11" i="15"/>
  <c r="I11" i="15"/>
  <c r="F11" i="15"/>
  <c r="T10" i="15"/>
  <c r="R10" i="15"/>
  <c r="O10" i="15"/>
  <c r="N10" i="15"/>
  <c r="M10" i="15"/>
  <c r="L10" i="15"/>
  <c r="K10" i="15"/>
  <c r="J10" i="15"/>
  <c r="F10" i="15"/>
  <c r="T9" i="15"/>
  <c r="R9" i="15"/>
  <c r="Q9" i="15"/>
  <c r="O9" i="15"/>
  <c r="L9" i="15"/>
  <c r="F9" i="15"/>
  <c r="T8" i="15"/>
  <c r="S8" i="15"/>
  <c r="R8" i="15"/>
  <c r="Q8" i="15"/>
  <c r="O8" i="15"/>
  <c r="N8" i="15"/>
  <c r="L8" i="15"/>
  <c r="K8" i="15"/>
  <c r="J8" i="15"/>
  <c r="I8" i="15"/>
  <c r="H8" i="15"/>
  <c r="F8" i="15"/>
  <c r="T7" i="15"/>
  <c r="R7" i="15"/>
  <c r="Q7" i="15"/>
  <c r="P7" i="15"/>
  <c r="O7" i="15"/>
  <c r="I7" i="15"/>
  <c r="F7" i="15"/>
  <c r="U6" i="15"/>
  <c r="T6" i="15"/>
  <c r="R6" i="15"/>
  <c r="Q6" i="15"/>
  <c r="P6" i="15"/>
  <c r="O6" i="15"/>
  <c r="F6" i="15"/>
  <c r="T5" i="15"/>
  <c r="R5" i="15"/>
  <c r="Q5" i="15"/>
  <c r="P5" i="15"/>
  <c r="O5" i="15"/>
  <c r="N5" i="15"/>
  <c r="M5" i="15"/>
  <c r="L5" i="15"/>
  <c r="K5" i="15"/>
  <c r="I5" i="15"/>
  <c r="F5" i="15"/>
  <c r="T4" i="15"/>
  <c r="R4" i="15"/>
  <c r="Q4" i="15"/>
  <c r="P4" i="15"/>
  <c r="O4" i="15"/>
  <c r="N4" i="15"/>
  <c r="J4" i="15"/>
  <c r="F4" i="15"/>
  <c r="T3" i="15"/>
  <c r="R3" i="15"/>
  <c r="Q3" i="15"/>
  <c r="P3" i="15"/>
  <c r="O3" i="15"/>
  <c r="N3" i="15"/>
  <c r="I3" i="15"/>
  <c r="H3" i="15"/>
  <c r="G3" i="15"/>
  <c r="F3" i="15"/>
  <c r="D110" i="13"/>
  <c r="C110" i="13"/>
  <c r="D109" i="13"/>
  <c r="C109" i="13"/>
  <c r="D108" i="13"/>
  <c r="C108" i="13"/>
  <c r="D107" i="13"/>
  <c r="C107" i="13"/>
  <c r="D106" i="13"/>
  <c r="C106" i="13"/>
  <c r="D105" i="13"/>
  <c r="C105" i="13"/>
  <c r="D104" i="13"/>
  <c r="C104" i="13"/>
  <c r="D103" i="13"/>
  <c r="C103" i="13"/>
  <c r="D102" i="13"/>
  <c r="C102" i="13"/>
  <c r="D101" i="13"/>
  <c r="C101" i="13"/>
  <c r="D100" i="13"/>
  <c r="C100" i="13"/>
  <c r="D99" i="13"/>
  <c r="C99" i="13"/>
  <c r="D98" i="13"/>
  <c r="I98" i="34" s="1"/>
  <c r="C98" i="13"/>
  <c r="D97" i="13"/>
  <c r="C97" i="13"/>
  <c r="D96" i="13"/>
  <c r="C96" i="13"/>
  <c r="D95" i="13"/>
  <c r="C95" i="13"/>
  <c r="D94" i="13"/>
  <c r="C94" i="13"/>
  <c r="D93" i="13"/>
  <c r="C93" i="13"/>
  <c r="D92" i="13"/>
  <c r="I92" i="34" s="1"/>
  <c r="C92" i="13"/>
  <c r="D91" i="13"/>
  <c r="C91" i="13"/>
  <c r="D90" i="13"/>
  <c r="C90" i="13"/>
  <c r="D89" i="13"/>
  <c r="C89" i="13"/>
  <c r="D88" i="13"/>
  <c r="C88" i="13"/>
  <c r="D87" i="13"/>
  <c r="C87" i="13"/>
  <c r="D86" i="13"/>
  <c r="C86" i="13"/>
  <c r="D85" i="13"/>
  <c r="C85" i="13"/>
  <c r="D84" i="13"/>
  <c r="C84" i="13"/>
  <c r="D83" i="13"/>
  <c r="C83" i="13"/>
  <c r="D82" i="13"/>
  <c r="I82" i="34" s="1"/>
  <c r="C82" i="13"/>
  <c r="D81" i="13"/>
  <c r="C81" i="13"/>
  <c r="D80" i="13"/>
  <c r="I80" i="34" s="1"/>
  <c r="C80" i="13"/>
  <c r="D79" i="13"/>
  <c r="I79" i="34" s="1"/>
  <c r="C79" i="13"/>
  <c r="D78" i="13"/>
  <c r="C78" i="13"/>
  <c r="D77" i="13"/>
  <c r="C77" i="13"/>
  <c r="D76" i="13"/>
  <c r="C76" i="13"/>
  <c r="D75" i="13"/>
  <c r="C75" i="13"/>
  <c r="D74" i="13"/>
  <c r="C74" i="13"/>
  <c r="D73" i="13"/>
  <c r="C73" i="13"/>
  <c r="D72" i="13"/>
  <c r="C72" i="13"/>
  <c r="D71" i="13"/>
  <c r="C71" i="13"/>
  <c r="D70" i="13"/>
  <c r="I70" i="34" s="1"/>
  <c r="C70" i="13"/>
  <c r="D69" i="13"/>
  <c r="C69" i="13"/>
  <c r="D68" i="13"/>
  <c r="C68" i="13"/>
  <c r="D67" i="13"/>
  <c r="C67" i="13"/>
  <c r="D66" i="13"/>
  <c r="C66" i="13"/>
  <c r="D65" i="13"/>
  <c r="C65" i="13"/>
  <c r="D64" i="13"/>
  <c r="C64" i="13"/>
  <c r="D63" i="13"/>
  <c r="C63" i="13"/>
  <c r="D62" i="13"/>
  <c r="C62" i="13"/>
  <c r="D61" i="13"/>
  <c r="C61" i="13"/>
  <c r="D60" i="13"/>
  <c r="I60" i="34" s="1"/>
  <c r="C60" i="13"/>
  <c r="D59" i="13"/>
  <c r="C59" i="13"/>
  <c r="D58" i="13"/>
  <c r="I58" i="34" s="1"/>
  <c r="C58" i="13"/>
  <c r="D57" i="13"/>
  <c r="C57" i="13"/>
  <c r="F44" i="13"/>
  <c r="D44" i="13" s="1"/>
  <c r="F38" i="13"/>
  <c r="D38" i="13"/>
  <c r="F37" i="13"/>
  <c r="D37" i="13"/>
  <c r="F36" i="13"/>
  <c r="D36" i="13" s="1"/>
  <c r="F35" i="13"/>
  <c r="F34" i="13"/>
  <c r="F40" i="13" s="1"/>
  <c r="F33" i="13"/>
  <c r="C33" i="13" s="1"/>
  <c r="D33" i="13"/>
  <c r="D32" i="13"/>
  <c r="I32" i="34" s="1"/>
  <c r="C32" i="13"/>
  <c r="D31" i="13"/>
  <c r="C31" i="13"/>
  <c r="D30" i="13"/>
  <c r="C30" i="13"/>
  <c r="D29" i="13"/>
  <c r="C29" i="13"/>
  <c r="D28" i="13"/>
  <c r="C28" i="13"/>
  <c r="D27" i="13"/>
  <c r="C27" i="13"/>
  <c r="D26" i="13"/>
  <c r="C26" i="13"/>
  <c r="D25" i="13"/>
  <c r="C25" i="13"/>
  <c r="D24" i="13"/>
  <c r="C24" i="13"/>
  <c r="D23" i="13"/>
  <c r="C23" i="13"/>
  <c r="D22" i="13"/>
  <c r="C22" i="13"/>
  <c r="D21" i="13"/>
  <c r="C21" i="13"/>
  <c r="D20" i="13"/>
  <c r="I20" i="34" s="1"/>
  <c r="C20" i="13"/>
  <c r="D19" i="13"/>
  <c r="C19" i="13"/>
  <c r="D18" i="13"/>
  <c r="C18" i="13"/>
  <c r="D17" i="13"/>
  <c r="I17" i="34" s="1"/>
  <c r="C17" i="13"/>
  <c r="D16" i="13"/>
  <c r="C16" i="13"/>
  <c r="D15" i="13"/>
  <c r="C15" i="13"/>
  <c r="D14" i="13"/>
  <c r="I14" i="34" s="1"/>
  <c r="D13" i="13"/>
  <c r="D12" i="13"/>
  <c r="D11" i="13"/>
  <c r="D10" i="13"/>
  <c r="D9" i="13"/>
  <c r="D8" i="13"/>
  <c r="D7" i="13"/>
  <c r="D6" i="13"/>
  <c r="D5" i="13"/>
  <c r="D4" i="13"/>
  <c r="D3" i="13"/>
  <c r="G110" i="15" l="1"/>
  <c r="G89" i="15"/>
  <c r="G108" i="15"/>
  <c r="J5" i="20"/>
  <c r="H97" i="17" s="1"/>
  <c r="M8" i="15"/>
  <c r="P10" i="15"/>
  <c r="N12" i="15"/>
  <c r="H17" i="15"/>
  <c r="N19" i="15"/>
  <c r="U21" i="15"/>
  <c r="H24" i="15"/>
  <c r="M43" i="15"/>
  <c r="W47" i="15"/>
  <c r="P50" i="15"/>
  <c r="J75" i="15"/>
  <c r="M82" i="15"/>
  <c r="M92" i="15"/>
  <c r="M108" i="15"/>
  <c r="G24" i="15"/>
  <c r="U35" i="15"/>
  <c r="U84" i="15"/>
  <c r="G6" i="15"/>
  <c r="H6" i="15"/>
  <c r="P12" i="15"/>
  <c r="M17" i="15"/>
  <c r="P19" i="15"/>
  <c r="M36" i="15"/>
  <c r="P45" i="15"/>
  <c r="H48" i="15"/>
  <c r="U55" i="15"/>
  <c r="M60" i="15"/>
  <c r="H63" i="15"/>
  <c r="M73" i="15"/>
  <c r="M75" i="15"/>
  <c r="H80" i="15"/>
  <c r="P82" i="15"/>
  <c r="P92" i="15"/>
  <c r="M106" i="15"/>
  <c r="P108" i="15"/>
  <c r="H31" i="15"/>
  <c r="H87" i="15"/>
  <c r="U57" i="15"/>
  <c r="G63" i="15"/>
  <c r="H90" i="15"/>
  <c r="H95" i="15"/>
  <c r="G106" i="15"/>
  <c r="H4" i="15"/>
  <c r="P8" i="15"/>
  <c r="U10" i="15"/>
  <c r="N24" i="15"/>
  <c r="H29" i="15"/>
  <c r="H34" i="15"/>
  <c r="N36" i="15"/>
  <c r="H39" i="15"/>
  <c r="J41" i="15"/>
  <c r="P43" i="15"/>
  <c r="H51" i="15"/>
  <c r="H58" i="15"/>
  <c r="N60" i="15"/>
  <c r="P65" i="15"/>
  <c r="P70" i="15"/>
  <c r="N73" i="15"/>
  <c r="M85" i="15"/>
  <c r="J90" i="15"/>
  <c r="M95" i="15"/>
  <c r="N106" i="15"/>
  <c r="G65" i="15"/>
  <c r="G87" i="15"/>
  <c r="G11" i="15"/>
  <c r="W45" i="15"/>
  <c r="H78" i="15"/>
  <c r="U103" i="15"/>
  <c r="H11" i="15"/>
  <c r="U19" i="15"/>
  <c r="G27" i="15"/>
  <c r="H54" i="15"/>
  <c r="G66" i="15"/>
  <c r="P80" i="15"/>
  <c r="M90" i="15"/>
  <c r="G93" i="15"/>
  <c r="P95" i="15"/>
  <c r="M98" i="15"/>
  <c r="M101" i="15"/>
  <c r="G109" i="15"/>
  <c r="H93" i="15"/>
  <c r="G104" i="15"/>
  <c r="H109" i="15"/>
  <c r="G38" i="15"/>
  <c r="W43" i="15"/>
  <c r="M9" i="15"/>
  <c r="M11" i="15"/>
  <c r="N13" i="15"/>
  <c r="P15" i="15"/>
  <c r="J18" i="15"/>
  <c r="J44" i="15"/>
  <c r="P48" i="15"/>
  <c r="P51" i="15"/>
  <c r="M54" i="15"/>
  <c r="J74" i="15"/>
  <c r="P78" i="15"/>
  <c r="G81" i="15"/>
  <c r="M83" i="15"/>
  <c r="G86" i="15"/>
  <c r="M104" i="15"/>
  <c r="H107" i="15"/>
  <c r="W41" i="15"/>
  <c r="M7" i="15"/>
  <c r="N9" i="15"/>
  <c r="N11" i="15"/>
  <c r="M20" i="15"/>
  <c r="U22" i="15"/>
  <c r="P27" i="15"/>
  <c r="U29" i="15"/>
  <c r="H32" i="15"/>
  <c r="P34" i="15"/>
  <c r="H42" i="15"/>
  <c r="P46" i="15"/>
  <c r="N54" i="15"/>
  <c r="P61" i="15"/>
  <c r="U63" i="15"/>
  <c r="M66" i="15"/>
  <c r="G69" i="15"/>
  <c r="M71" i="15"/>
  <c r="M76" i="15"/>
  <c r="H81" i="15"/>
  <c r="P88" i="15"/>
  <c r="H99" i="15"/>
  <c r="G102" i="15"/>
  <c r="G18" i="15"/>
  <c r="G71" i="15"/>
  <c r="W68" i="15"/>
  <c r="H96" i="15"/>
  <c r="G5" i="15"/>
  <c r="N7" i="15"/>
  <c r="P13" i="15"/>
  <c r="N20" i="15"/>
  <c r="N32" i="15"/>
  <c r="M37" i="15"/>
  <c r="U58" i="15"/>
  <c r="N66" i="15"/>
  <c r="H69" i="15"/>
  <c r="P83" i="15"/>
  <c r="G91" i="15"/>
  <c r="M93" i="15"/>
  <c r="H102" i="15"/>
  <c r="P104" i="15"/>
  <c r="M107" i="15"/>
  <c r="V86" i="15"/>
  <c r="J13" i="20"/>
  <c r="H5" i="15"/>
  <c r="P9" i="15"/>
  <c r="P11" i="15"/>
  <c r="M18" i="15"/>
  <c r="M25" i="15"/>
  <c r="H30" i="15"/>
  <c r="J42" i="15"/>
  <c r="M44" i="15"/>
  <c r="M49" i="15"/>
  <c r="P54" i="15"/>
  <c r="M74" i="15"/>
  <c r="J81" i="15"/>
  <c r="M86" i="15"/>
  <c r="M91" i="15"/>
  <c r="M96" i="15"/>
  <c r="V9" i="15"/>
  <c r="V41" i="15"/>
  <c r="V47" i="15"/>
  <c r="W49" i="15"/>
  <c r="V68" i="15"/>
  <c r="V88" i="15"/>
  <c r="W90" i="15"/>
  <c r="W109" i="15"/>
  <c r="U101" i="15"/>
  <c r="U95" i="15"/>
  <c r="U68" i="15"/>
  <c r="U62" i="15"/>
  <c r="U107" i="15"/>
  <c r="U59" i="15"/>
  <c r="U50" i="15"/>
  <c r="U17" i="15"/>
  <c r="U14" i="15"/>
  <c r="U7" i="15"/>
  <c r="U110" i="15"/>
  <c r="U53" i="15"/>
  <c r="U33" i="15"/>
  <c r="U30" i="15"/>
  <c r="U39" i="15"/>
  <c r="U27" i="15"/>
  <c r="U105" i="15"/>
  <c r="U90" i="15"/>
  <c r="U51" i="15"/>
  <c r="U34" i="15"/>
  <c r="U15" i="15"/>
  <c r="U31" i="15"/>
  <c r="U5" i="15"/>
  <c r="U54" i="15"/>
  <c r="U37" i="15"/>
  <c r="U79" i="15"/>
  <c r="U25" i="15"/>
  <c r="W72" i="15"/>
  <c r="V13" i="15"/>
  <c r="V60" i="15"/>
  <c r="V101" i="15"/>
  <c r="V105" i="15"/>
  <c r="V64" i="15"/>
  <c r="W76" i="15"/>
  <c r="G57" i="15"/>
  <c r="G28" i="15"/>
  <c r="G25" i="15"/>
  <c r="G12" i="15"/>
  <c r="G82" i="15"/>
  <c r="G79" i="15"/>
  <c r="G76" i="15"/>
  <c r="G85" i="15"/>
  <c r="G70" i="15"/>
  <c r="G22" i="15"/>
  <c r="G100" i="15"/>
  <c r="G97" i="15"/>
  <c r="G88" i="15"/>
  <c r="G73" i="15"/>
  <c r="G67" i="15"/>
  <c r="G64" i="15"/>
  <c r="G19" i="15"/>
  <c r="G9" i="15"/>
  <c r="G80" i="15"/>
  <c r="G26" i="15"/>
  <c r="G10" i="15"/>
  <c r="G77" i="15"/>
  <c r="G23" i="15"/>
  <c r="G98" i="15"/>
  <c r="G83" i="15"/>
  <c r="G74" i="15"/>
  <c r="G20" i="15"/>
  <c r="G107" i="15"/>
  <c r="G95" i="15"/>
  <c r="G62" i="15"/>
  <c r="G17" i="15"/>
  <c r="V15" i="15"/>
  <c r="V19" i="15"/>
  <c r="W21" i="15"/>
  <c r="V23" i="15"/>
  <c r="G34" i="15"/>
  <c r="V35" i="15"/>
  <c r="V52" i="15"/>
  <c r="W58" i="15"/>
  <c r="W103" i="15"/>
  <c r="V95" i="15"/>
  <c r="V99" i="15"/>
  <c r="H22" i="17"/>
  <c r="H17" i="17"/>
  <c r="H62" i="17"/>
  <c r="H51" i="17"/>
  <c r="H15" i="17"/>
  <c r="H59" i="17"/>
  <c r="H54" i="17"/>
  <c r="H5" i="17"/>
  <c r="W6" i="15"/>
  <c r="W31" i="15"/>
  <c r="V97" i="15"/>
  <c r="J7" i="20"/>
  <c r="I7" i="20" s="1"/>
  <c r="J85" i="15"/>
  <c r="J70" i="15"/>
  <c r="J43" i="15"/>
  <c r="J22" i="15"/>
  <c r="J100" i="15"/>
  <c r="J97" i="15"/>
  <c r="J88" i="15"/>
  <c r="J73" i="15"/>
  <c r="J67" i="15"/>
  <c r="J64" i="15"/>
  <c r="J46" i="15"/>
  <c r="J19" i="15"/>
  <c r="J9" i="15"/>
  <c r="J106" i="15"/>
  <c r="J103" i="15"/>
  <c r="J94" i="15"/>
  <c r="J91" i="15"/>
  <c r="J61" i="15"/>
  <c r="J49" i="15"/>
  <c r="J16" i="15"/>
  <c r="J109" i="15"/>
  <c r="J52" i="15"/>
  <c r="J35" i="15"/>
  <c r="J32" i="15"/>
  <c r="J6" i="15"/>
  <c r="J104" i="15"/>
  <c r="J101" i="15"/>
  <c r="J92" i="15"/>
  <c r="J89" i="15"/>
  <c r="J86" i="15"/>
  <c r="J71" i="15"/>
  <c r="J68" i="15"/>
  <c r="J65" i="15"/>
  <c r="J7" i="15"/>
  <c r="J107" i="15"/>
  <c r="J95" i="15"/>
  <c r="J62" i="15"/>
  <c r="J17" i="15"/>
  <c r="J59" i="15"/>
  <c r="J50" i="15"/>
  <c r="J36" i="15"/>
  <c r="J56" i="15"/>
  <c r="J30" i="15"/>
  <c r="J27" i="15"/>
  <c r="V62" i="15"/>
  <c r="V84" i="15"/>
  <c r="W62" i="15"/>
  <c r="W64" i="15"/>
  <c r="W15" i="15"/>
  <c r="V29" i="15"/>
  <c r="V93" i="15"/>
  <c r="V82" i="15"/>
  <c r="V103" i="15"/>
  <c r="V6" i="15"/>
  <c r="W52" i="15"/>
  <c r="W29" i="15"/>
  <c r="W95" i="15"/>
  <c r="W99" i="15"/>
  <c r="G30" i="15"/>
  <c r="V91" i="15"/>
  <c r="G96" i="15"/>
  <c r="J5" i="15"/>
  <c r="V8" i="15"/>
  <c r="E8" i="15" s="1"/>
  <c r="D8" i="12" s="1"/>
  <c r="J28" i="15"/>
  <c r="G32" i="15"/>
  <c r="U83" i="15"/>
  <c r="G90" i="15"/>
  <c r="W91" i="15"/>
  <c r="W93" i="15"/>
  <c r="J98" i="15"/>
  <c r="K100" i="15"/>
  <c r="K97" i="15"/>
  <c r="K88" i="15"/>
  <c r="K73" i="15"/>
  <c r="K67" i="15"/>
  <c r="K64" i="15"/>
  <c r="K46" i="15"/>
  <c r="K19" i="15"/>
  <c r="K9" i="15"/>
  <c r="K106" i="15"/>
  <c r="K103" i="15"/>
  <c r="K94" i="15"/>
  <c r="K91" i="15"/>
  <c r="K61" i="15"/>
  <c r="K49" i="15"/>
  <c r="K16" i="15"/>
  <c r="K109" i="15"/>
  <c r="K52" i="15"/>
  <c r="K35" i="15"/>
  <c r="K32" i="15"/>
  <c r="K6" i="15"/>
  <c r="K58" i="15"/>
  <c r="K55" i="15"/>
  <c r="K38" i="15"/>
  <c r="K29" i="15"/>
  <c r="K13" i="15"/>
  <c r="K3" i="15"/>
  <c r="K107" i="15"/>
  <c r="K95" i="15"/>
  <c r="K62" i="15"/>
  <c r="K17" i="15"/>
  <c r="K7" i="15"/>
  <c r="K59" i="15"/>
  <c r="K50" i="15"/>
  <c r="K36" i="15"/>
  <c r="K14" i="15"/>
  <c r="K110" i="15"/>
  <c r="K53" i="15"/>
  <c r="K33" i="15"/>
  <c r="K4" i="15"/>
  <c r="K39" i="15"/>
  <c r="K24" i="15"/>
  <c r="V80" i="15"/>
  <c r="V21" i="15"/>
  <c r="W105" i="15"/>
  <c r="W23" i="15"/>
  <c r="W89" i="15"/>
  <c r="G7" i="15"/>
  <c r="J3" i="15"/>
  <c r="V10" i="15"/>
  <c r="J26" i="15"/>
  <c r="U38" i="15"/>
  <c r="J51" i="15"/>
  <c r="W8" i="15"/>
  <c r="V38" i="15"/>
  <c r="V44" i="15"/>
  <c r="V48" i="15"/>
  <c r="U71" i="15"/>
  <c r="V83" i="15"/>
  <c r="V87" i="15"/>
  <c r="H9" i="17"/>
  <c r="H23" i="17"/>
  <c r="W70" i="15"/>
  <c r="W101" i="15"/>
  <c r="V25" i="15"/>
  <c r="W35" i="15"/>
  <c r="W50" i="15"/>
  <c r="W10" i="15"/>
  <c r="J24" i="15"/>
  <c r="U42" i="15"/>
  <c r="U46" i="15"/>
  <c r="W65" i="15"/>
  <c r="U73" i="15"/>
  <c r="V85" i="15"/>
  <c r="W38" i="15"/>
  <c r="V40" i="15"/>
  <c r="V42" i="15"/>
  <c r="W44" i="15"/>
  <c r="W46" i="15"/>
  <c r="W48" i="15"/>
  <c r="V67" i="15"/>
  <c r="U69" i="15"/>
  <c r="V71" i="15"/>
  <c r="V73" i="15"/>
  <c r="U75" i="15"/>
  <c r="W83" i="15"/>
  <c r="W85" i="15"/>
  <c r="W87" i="15"/>
  <c r="G92" i="15"/>
  <c r="G94" i="15"/>
  <c r="J96" i="15"/>
  <c r="W108" i="15"/>
  <c r="V107" i="15"/>
  <c r="V104" i="15"/>
  <c r="V89" i="15"/>
  <c r="V65" i="15"/>
  <c r="V59" i="15"/>
  <c r="V50" i="15"/>
  <c r="V17" i="15"/>
  <c r="V14" i="15"/>
  <c r="V7" i="15"/>
  <c r="V110" i="15"/>
  <c r="V36" i="15"/>
  <c r="V53" i="15"/>
  <c r="V33" i="15"/>
  <c r="V30" i="15"/>
  <c r="V4" i="15"/>
  <c r="V56" i="15"/>
  <c r="V39" i="15"/>
  <c r="V27" i="15"/>
  <c r="V24" i="15"/>
  <c r="V11" i="15"/>
  <c r="V108" i="15"/>
  <c r="V31" i="15"/>
  <c r="V5" i="15"/>
  <c r="V54" i="15"/>
  <c r="V37" i="15"/>
  <c r="V57" i="15"/>
  <c r="V28" i="15"/>
  <c r="V12" i="15"/>
  <c r="V76" i="15"/>
  <c r="V46" i="15"/>
  <c r="V43" i="15"/>
  <c r="V22" i="15"/>
  <c r="W13" i="15"/>
  <c r="W69" i="15"/>
  <c r="V69" i="15"/>
  <c r="W61" i="15"/>
  <c r="W17" i="15"/>
  <c r="V70" i="15"/>
  <c r="V72" i="15"/>
  <c r="W80" i="15"/>
  <c r="W67" i="15"/>
  <c r="W77" i="15"/>
  <c r="W14" i="15"/>
  <c r="V20" i="15"/>
  <c r="G78" i="15"/>
  <c r="W106" i="15"/>
  <c r="U3" i="15"/>
  <c r="G15" i="15"/>
  <c r="W16" i="15"/>
  <c r="V18" i="15"/>
  <c r="W22" i="15"/>
  <c r="J37" i="15"/>
  <c r="J84" i="15"/>
  <c r="U98" i="15"/>
  <c r="V100" i="15"/>
  <c r="W110" i="15"/>
  <c r="W36" i="15"/>
  <c r="W53" i="15"/>
  <c r="W33" i="15"/>
  <c r="W30" i="15"/>
  <c r="W4" i="15"/>
  <c r="W56" i="15"/>
  <c r="W39" i="15"/>
  <c r="W27" i="15"/>
  <c r="W24" i="15"/>
  <c r="W11" i="15"/>
  <c r="W81" i="15"/>
  <c r="W78" i="15"/>
  <c r="W75" i="15"/>
  <c r="W42" i="15"/>
  <c r="W54" i="15"/>
  <c r="W37" i="15"/>
  <c r="W57" i="15"/>
  <c r="W28" i="15"/>
  <c r="W12" i="15"/>
  <c r="W79" i="15"/>
  <c r="W40" i="15"/>
  <c r="W25" i="15"/>
  <c r="W97" i="15"/>
  <c r="W82" i="15"/>
  <c r="W73" i="15"/>
  <c r="W19" i="15"/>
  <c r="W9" i="15"/>
  <c r="W71" i="15"/>
  <c r="W63" i="15"/>
  <c r="V3" i="15"/>
  <c r="W7" i="15"/>
  <c r="W18" i="15"/>
  <c r="G21" i="15"/>
  <c r="U26" i="15"/>
  <c r="V32" i="15"/>
  <c r="V34" i="15"/>
  <c r="E34" i="15" s="1"/>
  <c r="D34" i="12" s="1"/>
  <c r="J54" i="15"/>
  <c r="J72" i="15"/>
  <c r="J78" i="15"/>
  <c r="J80" i="15"/>
  <c r="V98" i="15"/>
  <c r="W100" i="15"/>
  <c r="W3" i="15"/>
  <c r="J13" i="15"/>
  <c r="V26" i="15"/>
  <c r="W32" i="15"/>
  <c r="W34" i="15"/>
  <c r="V51" i="15"/>
  <c r="J58" i="15"/>
  <c r="J60" i="15"/>
  <c r="U96" i="15"/>
  <c r="W98" i="15"/>
  <c r="G103" i="15"/>
  <c r="J105" i="15"/>
  <c r="V74" i="15"/>
  <c r="E74" i="15" s="1"/>
  <c r="D74" i="12" s="1"/>
  <c r="W66" i="15"/>
  <c r="V78" i="15"/>
  <c r="V58" i="15"/>
  <c r="V75" i="15"/>
  <c r="V55" i="15"/>
  <c r="V61" i="15"/>
  <c r="V81" i="15"/>
  <c r="W104" i="15"/>
  <c r="G72" i="15"/>
  <c r="W5" i="15"/>
  <c r="G8" i="15"/>
  <c r="J15" i="15"/>
  <c r="J23" i="15"/>
  <c r="W26" i="15"/>
  <c r="G29" i="15"/>
  <c r="G31" i="15"/>
  <c r="U49" i="15"/>
  <c r="W51" i="15"/>
  <c r="V92" i="15"/>
  <c r="V94" i="15"/>
  <c r="V96" i="15"/>
  <c r="G101" i="15"/>
  <c r="V45" i="15"/>
  <c r="V66" i="15"/>
  <c r="W84" i="15"/>
  <c r="W60" i="15"/>
  <c r="W59" i="15"/>
  <c r="V63" i="15"/>
  <c r="V79" i="15"/>
  <c r="V106" i="15"/>
  <c r="W55" i="15"/>
  <c r="G68" i="15"/>
  <c r="G13" i="15"/>
  <c r="V16" i="15"/>
  <c r="W20" i="15"/>
  <c r="G58" i="15"/>
  <c r="G60" i="15"/>
  <c r="J66" i="15"/>
  <c r="J82" i="15"/>
  <c r="U100" i="15"/>
  <c r="V102" i="15"/>
  <c r="G105" i="15"/>
  <c r="H24" i="17"/>
  <c r="G4" i="15"/>
  <c r="U9" i="15"/>
  <c r="J21" i="15"/>
  <c r="J25" i="15"/>
  <c r="U41" i="15"/>
  <c r="U47" i="15"/>
  <c r="V49" i="15"/>
  <c r="U88" i="15"/>
  <c r="V90" i="15"/>
  <c r="W92" i="15"/>
  <c r="W94" i="15"/>
  <c r="W96" i="15"/>
  <c r="G99" i="15"/>
  <c r="V109" i="15"/>
  <c r="I4" i="15"/>
  <c r="H7" i="15"/>
  <c r="L11" i="15"/>
  <c r="I14" i="15"/>
  <c r="M21" i="15"/>
  <c r="R28" i="15"/>
  <c r="Q31" i="15"/>
  <c r="I33" i="15"/>
  <c r="Q34" i="15"/>
  <c r="H36" i="15"/>
  <c r="R37" i="15"/>
  <c r="M42" i="15"/>
  <c r="M45" i="15"/>
  <c r="H50" i="15"/>
  <c r="I53" i="15"/>
  <c r="R54" i="15"/>
  <c r="H59" i="15"/>
  <c r="M72" i="15"/>
  <c r="L75" i="15"/>
  <c r="L78" i="15"/>
  <c r="L81" i="15"/>
  <c r="M84" i="15"/>
  <c r="M87" i="15"/>
  <c r="M99" i="15"/>
  <c r="I110" i="15"/>
  <c r="P19" i="17"/>
  <c r="P77" i="17"/>
  <c r="P84" i="17"/>
  <c r="J9" i="20"/>
  <c r="L12" i="17" s="1"/>
  <c r="I17" i="15"/>
  <c r="M24" i="15"/>
  <c r="L27" i="15"/>
  <c r="L30" i="15"/>
  <c r="M39" i="15"/>
  <c r="R51" i="15"/>
  <c r="L56" i="15"/>
  <c r="Q60" i="15"/>
  <c r="I62" i="15"/>
  <c r="Q63" i="15"/>
  <c r="H65" i="15"/>
  <c r="Q66" i="15"/>
  <c r="H68" i="15"/>
  <c r="H71" i="15"/>
  <c r="H86" i="15"/>
  <c r="H89" i="15"/>
  <c r="R90" i="15"/>
  <c r="H92" i="15"/>
  <c r="Q93" i="15"/>
  <c r="I95" i="15"/>
  <c r="Q96" i="15"/>
  <c r="H101" i="15"/>
  <c r="Q102" i="15"/>
  <c r="H104" i="15"/>
  <c r="R105" i="15"/>
  <c r="I107" i="15"/>
  <c r="R108" i="15"/>
  <c r="P5" i="17"/>
  <c r="P29" i="17"/>
  <c r="P44" i="17"/>
  <c r="P49" i="17"/>
  <c r="P54" i="17"/>
  <c r="P59" i="17"/>
  <c r="P110" i="17"/>
  <c r="H10" i="15"/>
  <c r="H20" i="15"/>
  <c r="Q21" i="15"/>
  <c r="M27" i="15"/>
  <c r="M30" i="15"/>
  <c r="L33" i="15"/>
  <c r="H44" i="15"/>
  <c r="Q45" i="15"/>
  <c r="H47" i="15"/>
  <c r="Q48" i="15"/>
  <c r="L53" i="15"/>
  <c r="M56" i="15"/>
  <c r="R60" i="15"/>
  <c r="R63" i="15"/>
  <c r="I65" i="15"/>
  <c r="R66" i="15"/>
  <c r="I68" i="15"/>
  <c r="Q69" i="15"/>
  <c r="I71" i="15"/>
  <c r="Q72" i="15"/>
  <c r="H74" i="15"/>
  <c r="H83" i="15"/>
  <c r="Q84" i="15"/>
  <c r="I86" i="15"/>
  <c r="Q87" i="15"/>
  <c r="I89" i="15"/>
  <c r="I92" i="15"/>
  <c r="R93" i="15"/>
  <c r="R96" i="15"/>
  <c r="H98" i="15"/>
  <c r="Q99" i="15"/>
  <c r="I101" i="15"/>
  <c r="R102" i="15"/>
  <c r="I104" i="15"/>
  <c r="L110" i="15"/>
  <c r="P10" i="17"/>
  <c r="P34" i="17"/>
  <c r="P39" i="17"/>
  <c r="P85" i="17"/>
  <c r="P102" i="17"/>
  <c r="L4" i="15"/>
  <c r="L14" i="15"/>
  <c r="M4" i="15"/>
  <c r="L7" i="15"/>
  <c r="I10" i="15"/>
  <c r="M14" i="15"/>
  <c r="I20" i="15"/>
  <c r="R21" i="15"/>
  <c r="H23" i="15"/>
  <c r="M33" i="15"/>
  <c r="L36" i="15"/>
  <c r="H41" i="15"/>
  <c r="Q42" i="15"/>
  <c r="I44" i="15"/>
  <c r="R45" i="15"/>
  <c r="I47" i="15"/>
  <c r="R48" i="15"/>
  <c r="L50" i="15"/>
  <c r="M53" i="15"/>
  <c r="L59" i="15"/>
  <c r="R69" i="15"/>
  <c r="R72" i="15"/>
  <c r="I74" i="15"/>
  <c r="Q75" i="15"/>
  <c r="H77" i="15"/>
  <c r="Q78" i="15"/>
  <c r="Q81" i="15"/>
  <c r="I83" i="15"/>
  <c r="R84" i="15"/>
  <c r="R87" i="15"/>
  <c r="I98" i="15"/>
  <c r="R99" i="15"/>
  <c r="M110" i="15"/>
  <c r="P15" i="17"/>
  <c r="P60" i="17"/>
  <c r="I6" i="15"/>
  <c r="R14" i="15"/>
  <c r="H16" i="15"/>
  <c r="Q17" i="15"/>
  <c r="M23" i="15"/>
  <c r="L26" i="15"/>
  <c r="I32" i="15"/>
  <c r="I35" i="15"/>
  <c r="Q36" i="15"/>
  <c r="M41" i="15"/>
  <c r="H49" i="15"/>
  <c r="Q50" i="15"/>
  <c r="I52" i="15"/>
  <c r="Q59" i="15"/>
  <c r="H61" i="15"/>
  <c r="M77" i="15"/>
  <c r="L80" i="15"/>
  <c r="H91" i="15"/>
  <c r="H94" i="15"/>
  <c r="H103" i="15"/>
  <c r="H106" i="15"/>
  <c r="Q107" i="15"/>
  <c r="I109" i="15"/>
  <c r="R110" i="15"/>
  <c r="P16" i="17"/>
  <c r="P61" i="17"/>
  <c r="L3" i="15"/>
  <c r="H9" i="15"/>
  <c r="L13" i="15"/>
  <c r="I16" i="15"/>
  <c r="R17" i="15"/>
  <c r="H19" i="15"/>
  <c r="M26" i="15"/>
  <c r="L29" i="15"/>
  <c r="R36" i="15"/>
  <c r="L38" i="15"/>
  <c r="H46" i="15"/>
  <c r="I49" i="15"/>
  <c r="R50" i="15"/>
  <c r="L55" i="15"/>
  <c r="L58" i="15"/>
  <c r="R59" i="15"/>
  <c r="I61" i="15"/>
  <c r="Q62" i="15"/>
  <c r="H64" i="15"/>
  <c r="Q65" i="15"/>
  <c r="H67" i="15"/>
  <c r="Q68" i="15"/>
  <c r="H73" i="15"/>
  <c r="M80" i="15"/>
  <c r="H88" i="15"/>
  <c r="Q89" i="15"/>
  <c r="I91" i="15"/>
  <c r="Q92" i="15"/>
  <c r="I94" i="15"/>
  <c r="Q95" i="15"/>
  <c r="H97" i="15"/>
  <c r="H100" i="15"/>
  <c r="Q101" i="15"/>
  <c r="I103" i="15"/>
  <c r="Q104" i="15"/>
  <c r="I106" i="15"/>
  <c r="R107" i="15"/>
  <c r="P21" i="17"/>
  <c r="P56" i="17"/>
  <c r="P80" i="17"/>
  <c r="P88" i="17"/>
  <c r="P97" i="17"/>
  <c r="J15" i="20"/>
  <c r="R82" i="17" s="1"/>
  <c r="M3" i="15"/>
  <c r="I9" i="15"/>
  <c r="M13" i="15"/>
  <c r="I19" i="15"/>
  <c r="H22" i="15"/>
  <c r="M29" i="15"/>
  <c r="M38" i="15"/>
  <c r="H43" i="15"/>
  <c r="I46" i="15"/>
  <c r="Q47" i="15"/>
  <c r="M55" i="15"/>
  <c r="M58" i="15"/>
  <c r="R62" i="15"/>
  <c r="I64" i="15"/>
  <c r="R65" i="15"/>
  <c r="I67" i="15"/>
  <c r="R68" i="15"/>
  <c r="H70" i="15"/>
  <c r="Q71" i="15"/>
  <c r="I73" i="15"/>
  <c r="Q83" i="15"/>
  <c r="H85" i="15"/>
  <c r="Q86" i="15"/>
  <c r="I88" i="15"/>
  <c r="R89" i="15"/>
  <c r="R92" i="15"/>
  <c r="R95" i="15"/>
  <c r="I97" i="15"/>
  <c r="Q98" i="15"/>
  <c r="I100" i="15"/>
  <c r="R101" i="15"/>
  <c r="R104" i="15"/>
  <c r="P26" i="17"/>
  <c r="P67" i="17"/>
  <c r="P73" i="17"/>
  <c r="P105" i="17"/>
  <c r="L6" i="15"/>
  <c r="Q10" i="15"/>
  <c r="Q20" i="15"/>
  <c r="I22" i="15"/>
  <c r="L32" i="15"/>
  <c r="L35" i="15"/>
  <c r="Q41" i="15"/>
  <c r="I43" i="15"/>
  <c r="Q44" i="15"/>
  <c r="R47" i="15"/>
  <c r="L52" i="15"/>
  <c r="I70" i="15"/>
  <c r="R71" i="15"/>
  <c r="Q74" i="15"/>
  <c r="H76" i="15"/>
  <c r="H79" i="15"/>
  <c r="H82" i="15"/>
  <c r="R83" i="15"/>
  <c r="I85" i="15"/>
  <c r="R86" i="15"/>
  <c r="R98" i="15"/>
  <c r="L109" i="15"/>
  <c r="P7" i="17"/>
  <c r="P31" i="17"/>
  <c r="P36" i="17"/>
  <c r="P41" i="17"/>
  <c r="P46" i="17"/>
  <c r="P51" i="17"/>
  <c r="M6" i="15"/>
  <c r="H12" i="15"/>
  <c r="L16" i="15"/>
  <c r="R20" i="15"/>
  <c r="Q23" i="15"/>
  <c r="H25" i="15"/>
  <c r="M32" i="15"/>
  <c r="M35" i="15"/>
  <c r="R41" i="15"/>
  <c r="R44" i="15"/>
  <c r="L49" i="15"/>
  <c r="M52" i="15"/>
  <c r="L61" i="15"/>
  <c r="I76" i="15"/>
  <c r="Q77" i="15"/>
  <c r="I79" i="15"/>
  <c r="L91" i="15"/>
  <c r="L94" i="15"/>
  <c r="L103" i="15"/>
  <c r="P12" i="17"/>
  <c r="P62" i="17"/>
  <c r="P68" i="17"/>
  <c r="P81" i="17"/>
  <c r="H69" i="34"/>
  <c r="H21" i="34"/>
  <c r="H70" i="34"/>
  <c r="H72" i="34"/>
  <c r="H97" i="34"/>
  <c r="H49" i="34"/>
  <c r="H82" i="34"/>
  <c r="H83" i="34"/>
  <c r="H84" i="34"/>
  <c r="H85" i="34"/>
  <c r="H9" i="34"/>
  <c r="H8" i="34"/>
  <c r="H11" i="34"/>
  <c r="H31" i="34"/>
  <c r="H55" i="34"/>
  <c r="H10" i="34"/>
  <c r="H12" i="34"/>
  <c r="H32" i="34"/>
  <c r="H56" i="34"/>
  <c r="H86" i="34"/>
  <c r="H7" i="34"/>
  <c r="H33" i="34"/>
  <c r="H57" i="34"/>
  <c r="H34" i="34"/>
  <c r="H73" i="34"/>
  <c r="H87" i="34"/>
  <c r="H58" i="34"/>
  <c r="H106" i="34"/>
  <c r="H107" i="34"/>
  <c r="H108" i="34"/>
  <c r="H109" i="34"/>
  <c r="G40" i="15"/>
  <c r="C40" i="13"/>
  <c r="F46" i="13"/>
  <c r="E46" i="19" s="1"/>
  <c r="C46" i="19" s="1"/>
  <c r="I36" i="34"/>
  <c r="I44" i="34"/>
  <c r="I63" i="34"/>
  <c r="I4" i="34"/>
  <c r="I16" i="34"/>
  <c r="I28" i="34"/>
  <c r="G44" i="15"/>
  <c r="I18" i="34"/>
  <c r="I30" i="34"/>
  <c r="I19" i="34"/>
  <c r="I31" i="34"/>
  <c r="I67" i="34"/>
  <c r="I91" i="34"/>
  <c r="I103" i="34"/>
  <c r="D34" i="13"/>
  <c r="I8" i="34"/>
  <c r="I68" i="34"/>
  <c r="I104" i="34"/>
  <c r="I29" i="34"/>
  <c r="I21" i="34"/>
  <c r="I33" i="34"/>
  <c r="C36" i="13"/>
  <c r="I10" i="34"/>
  <c r="I94" i="34"/>
  <c r="I106" i="34"/>
  <c r="I11" i="34"/>
  <c r="I23" i="34"/>
  <c r="I12" i="34"/>
  <c r="I24" i="34"/>
  <c r="I72" i="34"/>
  <c r="I84" i="34"/>
  <c r="I96" i="34"/>
  <c r="I108" i="34"/>
  <c r="I25" i="34"/>
  <c r="I37" i="34"/>
  <c r="I26" i="34"/>
  <c r="I38" i="34"/>
  <c r="C10" i="31"/>
  <c r="D10" i="31"/>
  <c r="H4" i="29"/>
  <c r="I4" i="29"/>
  <c r="J4" i="29"/>
  <c r="D9" i="24"/>
  <c r="D10" i="24" s="1"/>
  <c r="D11" i="24" s="1"/>
  <c r="D12" i="24" s="1"/>
  <c r="D13" i="24" s="1"/>
  <c r="D14" i="24" s="1"/>
  <c r="D15" i="24" s="1"/>
  <c r="D16" i="24" s="1"/>
  <c r="D17" i="24" s="1"/>
  <c r="D18" i="24" s="1"/>
  <c r="D19" i="24" s="1"/>
  <c r="D20" i="24" s="1"/>
  <c r="D21" i="24" s="1"/>
  <c r="D22" i="24" s="1"/>
  <c r="D23" i="24" s="1"/>
  <c r="D24" i="24" s="1"/>
  <c r="D25" i="24" s="1"/>
  <c r="D26" i="24" s="1"/>
  <c r="D27" i="24" s="1"/>
  <c r="D28" i="24" s="1"/>
  <c r="D29" i="24" s="1"/>
  <c r="N10" i="25"/>
  <c r="C91" i="19"/>
  <c r="C93" i="19"/>
  <c r="C105" i="19"/>
  <c r="C15" i="19"/>
  <c r="C86" i="19"/>
  <c r="C18" i="19"/>
  <c r="C16" i="19"/>
  <c r="C78" i="19"/>
  <c r="C79" i="19"/>
  <c r="C9" i="19"/>
  <c r="C20" i="19"/>
  <c r="C76" i="19"/>
  <c r="C7" i="19"/>
  <c r="C26" i="19"/>
  <c r="C74" i="19"/>
  <c r="C102" i="19"/>
  <c r="C22" i="19"/>
  <c r="C62" i="19"/>
  <c r="C87" i="19"/>
  <c r="C25" i="19"/>
  <c r="C57" i="19"/>
  <c r="C110" i="19"/>
  <c r="C24" i="19"/>
  <c r="C32" i="19"/>
  <c r="C13" i="19"/>
  <c r="C31" i="19"/>
  <c r="C99" i="19"/>
  <c r="C23" i="19"/>
  <c r="C64" i="19"/>
  <c r="C69" i="19"/>
  <c r="C97" i="19"/>
  <c r="C101" i="19"/>
  <c r="C109" i="19"/>
  <c r="C98" i="19"/>
  <c r="C63" i="19"/>
  <c r="E44" i="19"/>
  <c r="C44" i="19" s="1"/>
  <c r="C44" i="13"/>
  <c r="F50" i="13"/>
  <c r="E36" i="19"/>
  <c r="C36" i="19" s="1"/>
  <c r="F42" i="13"/>
  <c r="G36" i="15"/>
  <c r="S3" i="15"/>
  <c r="S54" i="15"/>
  <c r="S56" i="15"/>
  <c r="S65" i="15"/>
  <c r="S67" i="15"/>
  <c r="S72" i="15"/>
  <c r="S85" i="15"/>
  <c r="S103" i="15"/>
  <c r="E37" i="19"/>
  <c r="C37" i="19" s="1"/>
  <c r="G37" i="15"/>
  <c r="F43" i="13"/>
  <c r="C37" i="13"/>
  <c r="S5" i="15"/>
  <c r="S32" i="15"/>
  <c r="S42" i="15"/>
  <c r="L94" i="17"/>
  <c r="L92" i="17"/>
  <c r="L96" i="17"/>
  <c r="L72" i="17"/>
  <c r="L108" i="17"/>
  <c r="L62" i="17"/>
  <c r="L59" i="17"/>
  <c r="L84" i="17"/>
  <c r="L44" i="17"/>
  <c r="L42" i="17"/>
  <c r="L97" i="17"/>
  <c r="L85" i="17"/>
  <c r="L27" i="17"/>
  <c r="L86" i="17"/>
  <c r="L55" i="17"/>
  <c r="L4" i="17"/>
  <c r="L60" i="17"/>
  <c r="L10" i="17"/>
  <c r="L13" i="17"/>
  <c r="L51" i="17"/>
  <c r="L64" i="17"/>
  <c r="L47" i="17"/>
  <c r="S52" i="15"/>
  <c r="D40" i="13"/>
  <c r="S40" i="15"/>
  <c r="S86" i="15"/>
  <c r="J16" i="20"/>
  <c r="I16" i="20"/>
  <c r="S105" i="15"/>
  <c r="S95" i="15"/>
  <c r="S88" i="15"/>
  <c r="S81" i="15"/>
  <c r="S107" i="15"/>
  <c r="S100" i="15"/>
  <c r="S93" i="15"/>
  <c r="S83" i="15"/>
  <c r="S90" i="15"/>
  <c r="S110" i="15"/>
  <c r="S96" i="15"/>
  <c r="S84" i="15"/>
  <c r="S79" i="15"/>
  <c r="S66" i="15"/>
  <c r="S101" i="15"/>
  <c r="S99" i="15"/>
  <c r="S94" i="15"/>
  <c r="S73" i="15"/>
  <c r="S63" i="15"/>
  <c r="S59" i="15"/>
  <c r="S55" i="15"/>
  <c r="S51" i="15"/>
  <c r="S47" i="15"/>
  <c r="S43" i="15"/>
  <c r="S39" i="15"/>
  <c r="S35" i="15"/>
  <c r="S31" i="15"/>
  <c r="S27" i="15"/>
  <c r="S23" i="15"/>
  <c r="S19" i="15"/>
  <c r="S15" i="15"/>
  <c r="S11" i="15"/>
  <c r="S108" i="15"/>
  <c r="S89" i="15"/>
  <c r="S87" i="15"/>
  <c r="S70" i="15"/>
  <c r="S109" i="15"/>
  <c r="S78" i="15"/>
  <c r="S75" i="15"/>
  <c r="S68" i="15"/>
  <c r="S61" i="15"/>
  <c r="S57" i="15"/>
  <c r="S53" i="15"/>
  <c r="S49" i="15"/>
  <c r="S45" i="15"/>
  <c r="S41" i="15"/>
  <c r="S37" i="15"/>
  <c r="S33" i="15"/>
  <c r="S29" i="15"/>
  <c r="S25" i="15"/>
  <c r="S21" i="15"/>
  <c r="S17" i="15"/>
  <c r="S13" i="15"/>
  <c r="S98" i="15"/>
  <c r="S77" i="15"/>
  <c r="S48" i="15"/>
  <c r="S30" i="15"/>
  <c r="S28" i="15"/>
  <c r="S18" i="15"/>
  <c r="S16" i="15"/>
  <c r="S62" i="15"/>
  <c r="S80" i="15"/>
  <c r="S76" i="15"/>
  <c r="S24" i="15"/>
  <c r="S4" i="15"/>
  <c r="S82" i="15"/>
  <c r="S64" i="15"/>
  <c r="S60" i="15"/>
  <c r="S26" i="15"/>
  <c r="S7" i="15"/>
  <c r="S91" i="15"/>
  <c r="S104" i="15"/>
  <c r="S102" i="15"/>
  <c r="S10" i="15"/>
  <c r="S69" i="15"/>
  <c r="S36" i="15"/>
  <c r="C46" i="13"/>
  <c r="S9" i="15"/>
  <c r="S106" i="15"/>
  <c r="S22" i="15"/>
  <c r="S38" i="15"/>
  <c r="S50" i="15"/>
  <c r="E40" i="19"/>
  <c r="C40" i="19" s="1"/>
  <c r="S6" i="15"/>
  <c r="S71" i="15"/>
  <c r="E35" i="19"/>
  <c r="C35" i="19" s="1"/>
  <c r="G35" i="15"/>
  <c r="D35" i="13"/>
  <c r="C35" i="13"/>
  <c r="F41" i="13"/>
  <c r="N108" i="15"/>
  <c r="N104" i="15"/>
  <c r="N100" i="15"/>
  <c r="N96" i="15"/>
  <c r="N92" i="15"/>
  <c r="N88" i="15"/>
  <c r="N84" i="15"/>
  <c r="N80" i="15"/>
  <c r="N76" i="15"/>
  <c r="N72" i="15"/>
  <c r="N68" i="15"/>
  <c r="N64" i="15"/>
  <c r="N107" i="15"/>
  <c r="N90" i="15"/>
  <c r="N102" i="15"/>
  <c r="N109" i="15"/>
  <c r="N99" i="15"/>
  <c r="N85" i="15"/>
  <c r="N78" i="15"/>
  <c r="N75" i="15"/>
  <c r="N61" i="15"/>
  <c r="N57" i="15"/>
  <c r="N53" i="15"/>
  <c r="N49" i="15"/>
  <c r="N45" i="15"/>
  <c r="N41" i="15"/>
  <c r="N37" i="15"/>
  <c r="N33" i="15"/>
  <c r="N29" i="15"/>
  <c r="N25" i="15"/>
  <c r="N21" i="15"/>
  <c r="N17" i="15"/>
  <c r="N98" i="15"/>
  <c r="N93" i="15"/>
  <c r="N105" i="15"/>
  <c r="N81" i="15"/>
  <c r="N65" i="15"/>
  <c r="N89" i="15"/>
  <c r="N87" i="15"/>
  <c r="N70" i="15"/>
  <c r="J11" i="20"/>
  <c r="N101" i="15"/>
  <c r="N82" i="15"/>
  <c r="N63" i="15"/>
  <c r="N47" i="15"/>
  <c r="N38" i="15"/>
  <c r="N27" i="15"/>
  <c r="N15" i="15"/>
  <c r="N6" i="15"/>
  <c r="N83" i="15"/>
  <c r="E33" i="19"/>
  <c r="C33" i="19" s="1"/>
  <c r="G33" i="15"/>
  <c r="T108" i="17"/>
  <c r="T104" i="17"/>
  <c r="T100" i="17"/>
  <c r="T96" i="17"/>
  <c r="T92" i="17"/>
  <c r="T88" i="17"/>
  <c r="T84" i="17"/>
  <c r="T80" i="17"/>
  <c r="T76" i="17"/>
  <c r="T72" i="17"/>
  <c r="T105" i="17"/>
  <c r="T82" i="17"/>
  <c r="T102" i="17"/>
  <c r="T97" i="17"/>
  <c r="T95" i="17"/>
  <c r="T73" i="17"/>
  <c r="T71" i="17"/>
  <c r="T86" i="17"/>
  <c r="T68" i="17"/>
  <c r="T64" i="17"/>
  <c r="T60" i="17"/>
  <c r="T56" i="17"/>
  <c r="I17" i="20"/>
  <c r="T85" i="17"/>
  <c r="T83" i="17"/>
  <c r="T94" i="17"/>
  <c r="T93" i="17"/>
  <c r="T91" i="17"/>
  <c r="T87" i="17"/>
  <c r="T103" i="17"/>
  <c r="T69" i="17"/>
  <c r="T50" i="17"/>
  <c r="T42" i="17"/>
  <c r="T34" i="17"/>
  <c r="T106" i="17"/>
  <c r="T81" i="17"/>
  <c r="T77" i="17"/>
  <c r="T66" i="17"/>
  <c r="T101" i="17"/>
  <c r="T38" i="17"/>
  <c r="T36" i="17"/>
  <c r="T32" i="17"/>
  <c r="T29" i="17"/>
  <c r="T63" i="17"/>
  <c r="T53" i="17"/>
  <c r="T99" i="17"/>
  <c r="T90" i="17"/>
  <c r="T74" i="17"/>
  <c r="T39" i="17"/>
  <c r="T59" i="17"/>
  <c r="T58" i="17"/>
  <c r="T43" i="17"/>
  <c r="T33" i="17"/>
  <c r="T27" i="17"/>
  <c r="T23" i="17"/>
  <c r="T21" i="17"/>
  <c r="T6" i="17"/>
  <c r="T98" i="17"/>
  <c r="T70" i="17"/>
  <c r="T61" i="17"/>
  <c r="T54" i="17"/>
  <c r="T46" i="17"/>
  <c r="T37" i="17"/>
  <c r="T19" i="17"/>
  <c r="T17" i="17"/>
  <c r="T15" i="17"/>
  <c r="T4" i="17"/>
  <c r="T75" i="17"/>
  <c r="T31" i="17"/>
  <c r="T28" i="17"/>
  <c r="T22" i="17"/>
  <c r="T20" i="17"/>
  <c r="T18" i="17"/>
  <c r="T16" i="17"/>
  <c r="T109" i="17"/>
  <c r="T89" i="17"/>
  <c r="T78" i="17"/>
  <c r="T62" i="17"/>
  <c r="T26" i="17"/>
  <c r="T11" i="17"/>
  <c r="T5" i="17"/>
  <c r="T67" i="17"/>
  <c r="T8" i="17"/>
  <c r="T79" i="17"/>
  <c r="T48" i="17"/>
  <c r="T45" i="17"/>
  <c r="T13" i="17"/>
  <c r="T65" i="17"/>
  <c r="T14" i="17"/>
  <c r="T52" i="17"/>
  <c r="T51" i="17"/>
  <c r="T35" i="17"/>
  <c r="T41" i="17"/>
  <c r="T24" i="17"/>
  <c r="T49" i="17"/>
  <c r="T44" i="17"/>
  <c r="T7" i="17"/>
  <c r="T47" i="17"/>
  <c r="T12" i="17"/>
  <c r="T107" i="17"/>
  <c r="T55" i="17"/>
  <c r="T40" i="17"/>
  <c r="T9" i="17"/>
  <c r="T30" i="17"/>
  <c r="T10" i="17"/>
  <c r="T25" i="17"/>
  <c r="T3" i="17"/>
  <c r="E38" i="19"/>
  <c r="C38" i="19" s="1"/>
  <c r="C38" i="13"/>
  <c r="E34" i="19"/>
  <c r="C34" i="19" s="1"/>
  <c r="C34" i="13"/>
  <c r="F39" i="13"/>
  <c r="J18" i="20"/>
  <c r="I18" i="20"/>
  <c r="U102" i="15"/>
  <c r="U109" i="15"/>
  <c r="U99" i="15"/>
  <c r="U92" i="15"/>
  <c r="U85" i="15"/>
  <c r="U104" i="15"/>
  <c r="U97" i="15"/>
  <c r="U87" i="15"/>
  <c r="U80" i="15"/>
  <c r="U94" i="15"/>
  <c r="U108" i="15"/>
  <c r="U89" i="15"/>
  <c r="U70" i="15"/>
  <c r="U106" i="15"/>
  <c r="U82" i="15"/>
  <c r="U67" i="15"/>
  <c r="U77" i="15"/>
  <c r="U74" i="15"/>
  <c r="U60" i="15"/>
  <c r="U56" i="15"/>
  <c r="U52" i="15"/>
  <c r="U48" i="15"/>
  <c r="U44" i="15"/>
  <c r="U40" i="15"/>
  <c r="U36" i="15"/>
  <c r="U32" i="15"/>
  <c r="U28" i="15"/>
  <c r="U24" i="15"/>
  <c r="U20" i="15"/>
  <c r="U16" i="15"/>
  <c r="U12" i="15"/>
  <c r="U8" i="15"/>
  <c r="U4" i="15"/>
  <c r="U93" i="15"/>
  <c r="U72" i="15"/>
  <c r="U65" i="15"/>
  <c r="C30" i="19"/>
  <c r="C3" i="19"/>
  <c r="C28" i="19"/>
  <c r="C80" i="19"/>
  <c r="C8" i="19"/>
  <c r="C11" i="19"/>
  <c r="C103" i="19"/>
  <c r="J4" i="20"/>
  <c r="G46" i="17" s="1"/>
  <c r="C6" i="19"/>
  <c r="C27" i="19"/>
  <c r="C4" i="19"/>
  <c r="C21" i="19"/>
  <c r="C61" i="19"/>
  <c r="C14" i="19"/>
  <c r="C95" i="19"/>
  <c r="R107" i="17"/>
  <c r="R103" i="17"/>
  <c r="R80" i="17"/>
  <c r="R78" i="17"/>
  <c r="R108" i="17"/>
  <c r="R93" i="17"/>
  <c r="R91" i="17"/>
  <c r="R67" i="17"/>
  <c r="R63" i="17"/>
  <c r="R59" i="17"/>
  <c r="R55" i="17"/>
  <c r="R51" i="17"/>
  <c r="R47" i="17"/>
  <c r="R43" i="17"/>
  <c r="R39" i="17"/>
  <c r="R35" i="17"/>
  <c r="R105" i="17"/>
  <c r="R110" i="17"/>
  <c r="R81" i="17"/>
  <c r="R79" i="17"/>
  <c r="R104" i="17"/>
  <c r="R102" i="17"/>
  <c r="R101" i="17"/>
  <c r="R99" i="17"/>
  <c r="R98" i="17"/>
  <c r="R96" i="17"/>
  <c r="R95" i="17"/>
  <c r="R92" i="17"/>
  <c r="R90" i="17"/>
  <c r="R89" i="17"/>
  <c r="R86" i="17"/>
  <c r="R94" i="17"/>
  <c r="R85" i="17"/>
  <c r="R61" i="17"/>
  <c r="R87" i="17"/>
  <c r="R75" i="17"/>
  <c r="R74" i="17"/>
  <c r="C68" i="19"/>
  <c r="C90" i="19"/>
  <c r="J12" i="20"/>
  <c r="I12" i="20" s="1"/>
  <c r="J19" i="20"/>
  <c r="I19" i="20" s="1"/>
  <c r="C19" i="19"/>
  <c r="C67" i="19"/>
  <c r="C88" i="19"/>
  <c r="C73" i="19"/>
  <c r="C77" i="19"/>
  <c r="C58" i="19"/>
  <c r="C60" i="19"/>
  <c r="C71" i="19"/>
  <c r="C107" i="19"/>
  <c r="J10" i="20"/>
  <c r="C66" i="19"/>
  <c r="C75" i="19"/>
  <c r="C85" i="19"/>
  <c r="H108" i="17"/>
  <c r="H104" i="17"/>
  <c r="H100" i="17"/>
  <c r="H96" i="17"/>
  <c r="H92" i="17"/>
  <c r="H84" i="17"/>
  <c r="H80" i="17"/>
  <c r="H76" i="17"/>
  <c r="H99" i="17"/>
  <c r="H110" i="17"/>
  <c r="H107" i="17"/>
  <c r="H90" i="17"/>
  <c r="H68" i="17"/>
  <c r="H64" i="17"/>
  <c r="H60" i="17"/>
  <c r="H87" i="17"/>
  <c r="C5" i="19"/>
  <c r="J6" i="20"/>
  <c r="I6" i="20" s="1"/>
  <c r="C29" i="19"/>
  <c r="C59" i="19"/>
  <c r="C70" i="19"/>
  <c r="C72" i="19"/>
  <c r="C81" i="19"/>
  <c r="C89" i="19"/>
  <c r="C92" i="19"/>
  <c r="C100" i="19"/>
  <c r="C104" i="19"/>
  <c r="C106" i="19"/>
  <c r="C108" i="19"/>
  <c r="J109" i="17"/>
  <c r="J105" i="17"/>
  <c r="J101" i="17"/>
  <c r="J97" i="17"/>
  <c r="J93" i="17"/>
  <c r="J89" i="17"/>
  <c r="J85" i="17"/>
  <c r="J81" i="17"/>
  <c r="J77" i="17"/>
  <c r="J73" i="17"/>
  <c r="J110" i="17"/>
  <c r="J107" i="17"/>
  <c r="J90" i="17"/>
  <c r="J88" i="17"/>
  <c r="J68" i="17"/>
  <c r="J64" i="17"/>
  <c r="J60" i="17"/>
  <c r="J56" i="17"/>
  <c r="J104" i="17"/>
  <c r="J94" i="17"/>
  <c r="J92" i="17"/>
  <c r="J91" i="17"/>
  <c r="C82" i="19"/>
  <c r="C84" i="19"/>
  <c r="C17" i="19"/>
  <c r="P107" i="17"/>
  <c r="P103" i="17"/>
  <c r="P99" i="17"/>
  <c r="P95" i="17"/>
  <c r="P91" i="17"/>
  <c r="P87" i="17"/>
  <c r="P83" i="17"/>
  <c r="P79" i="17"/>
  <c r="P75" i="17"/>
  <c r="P71" i="17"/>
  <c r="C10" i="19"/>
  <c r="C65" i="19"/>
  <c r="C83" i="19"/>
  <c r="J8" i="20"/>
  <c r="I8" i="20" s="1"/>
  <c r="J14" i="20"/>
  <c r="I14" i="20" s="1"/>
  <c r="J20" i="20"/>
  <c r="I20" i="20"/>
  <c r="C12" i="19"/>
  <c r="C94" i="19"/>
  <c r="C96" i="19"/>
  <c r="D4" i="24" l="1"/>
  <c r="E46" i="15"/>
  <c r="D46" i="12" s="1"/>
  <c r="D110" i="15"/>
  <c r="C110" i="12" s="1"/>
  <c r="C5" i="15"/>
  <c r="C5" i="34" s="1"/>
  <c r="D31" i="15"/>
  <c r="C31" i="12" s="1"/>
  <c r="D69" i="15"/>
  <c r="C69" i="12" s="1"/>
  <c r="D23" i="15"/>
  <c r="C23" i="12" s="1"/>
  <c r="D95" i="15"/>
  <c r="C95" i="12" s="1"/>
  <c r="D14" i="15"/>
  <c r="C14" i="12" s="1"/>
  <c r="D62" i="15"/>
  <c r="C62" i="12" s="1"/>
  <c r="C110" i="15"/>
  <c r="E28" i="15"/>
  <c r="D28" i="12" s="1"/>
  <c r="E22" i="15"/>
  <c r="D22" i="12" s="1"/>
  <c r="E67" i="15"/>
  <c r="D67" i="12" s="1"/>
  <c r="E9" i="15"/>
  <c r="D9" i="12" s="1"/>
  <c r="C19" i="15"/>
  <c r="C19" i="34" s="1"/>
  <c r="D59" i="15"/>
  <c r="C59" i="12" s="1"/>
  <c r="D103" i="15"/>
  <c r="C103" i="12" s="1"/>
  <c r="C13" i="15"/>
  <c r="E23" i="15"/>
  <c r="D23" i="12" s="1"/>
  <c r="D26" i="15"/>
  <c r="C26" i="12" s="1"/>
  <c r="C69" i="15"/>
  <c r="C69" i="34" s="1"/>
  <c r="E12" i="15"/>
  <c r="D12" i="12" s="1"/>
  <c r="D16" i="15"/>
  <c r="C16" i="12" s="1"/>
  <c r="D18" i="15"/>
  <c r="C18" i="12" s="1"/>
  <c r="D66" i="15"/>
  <c r="C66" i="12" s="1"/>
  <c r="D71" i="15"/>
  <c r="C71" i="12" s="1"/>
  <c r="D19" i="15"/>
  <c r="C19" i="12" s="1"/>
  <c r="E10" i="15"/>
  <c r="D10" i="12" s="1"/>
  <c r="D73" i="15"/>
  <c r="C73" i="12" s="1"/>
  <c r="D34" i="15"/>
  <c r="C34" i="12" s="1"/>
  <c r="E39" i="15"/>
  <c r="D39" i="12" s="1"/>
  <c r="C26" i="15"/>
  <c r="E55" i="15"/>
  <c r="D55" i="12" s="1"/>
  <c r="D40" i="15"/>
  <c r="C40" i="12" s="1"/>
  <c r="E60" i="15"/>
  <c r="D60" i="12" s="1"/>
  <c r="E42" i="15"/>
  <c r="D42" i="12" s="1"/>
  <c r="H47" i="17"/>
  <c r="H46" i="17"/>
  <c r="D24" i="15"/>
  <c r="C24" i="12" s="1"/>
  <c r="E48" i="15"/>
  <c r="D48" i="12" s="1"/>
  <c r="L50" i="17"/>
  <c r="L15" i="17"/>
  <c r="L102" i="17"/>
  <c r="L68" i="17"/>
  <c r="L101" i="17"/>
  <c r="H29" i="17"/>
  <c r="H73" i="17"/>
  <c r="H88" i="17"/>
  <c r="D28" i="15"/>
  <c r="C28" i="12" s="1"/>
  <c r="L58" i="17"/>
  <c r="L25" i="17"/>
  <c r="L38" i="17"/>
  <c r="L93" i="17"/>
  <c r="L105" i="17"/>
  <c r="H44" i="17"/>
  <c r="H105" i="17"/>
  <c r="L29" i="17"/>
  <c r="L36" i="17"/>
  <c r="L40" i="17"/>
  <c r="L95" i="17"/>
  <c r="L109" i="17"/>
  <c r="H49" i="17"/>
  <c r="H12" i="17"/>
  <c r="L88" i="17"/>
  <c r="L77" i="17"/>
  <c r="L63" i="17"/>
  <c r="L74" i="17"/>
  <c r="D7" i="15"/>
  <c r="C7" i="12" s="1"/>
  <c r="D30" i="15"/>
  <c r="C30" i="12" s="1"/>
  <c r="H16" i="17"/>
  <c r="H94" i="17"/>
  <c r="H81" i="17"/>
  <c r="L19" i="17"/>
  <c r="L46" i="17"/>
  <c r="H102" i="17"/>
  <c r="H69" i="17"/>
  <c r="H71" i="17"/>
  <c r="H57" i="17"/>
  <c r="H89" i="17"/>
  <c r="E43" i="15"/>
  <c r="D43" i="12" s="1"/>
  <c r="L70" i="17"/>
  <c r="L54" i="17"/>
  <c r="L75" i="17"/>
  <c r="L103" i="17"/>
  <c r="H79" i="17"/>
  <c r="H53" i="17"/>
  <c r="H85" i="17"/>
  <c r="H98" i="17"/>
  <c r="I9" i="20"/>
  <c r="L98" i="17"/>
  <c r="I5" i="20"/>
  <c r="D60" i="15"/>
  <c r="C60" i="12" s="1"/>
  <c r="E91" i="15"/>
  <c r="D91" i="12" s="1"/>
  <c r="L89" i="17"/>
  <c r="L20" i="17"/>
  <c r="L79" i="17"/>
  <c r="L106" i="17"/>
  <c r="D13" i="15"/>
  <c r="C13" i="12" s="1"/>
  <c r="H32" i="17"/>
  <c r="H20" i="17"/>
  <c r="H106" i="17"/>
  <c r="L9" i="17"/>
  <c r="L21" i="17"/>
  <c r="L22" i="17"/>
  <c r="L87" i="17"/>
  <c r="L33" i="17"/>
  <c r="E103" i="15"/>
  <c r="D103" i="12" s="1"/>
  <c r="H18" i="17"/>
  <c r="H78" i="17"/>
  <c r="D74" i="15"/>
  <c r="C74" i="12" s="1"/>
  <c r="D77" i="15"/>
  <c r="C77" i="12" s="1"/>
  <c r="L32" i="17"/>
  <c r="L28" i="17"/>
  <c r="L107" i="17"/>
  <c r="L37" i="17"/>
  <c r="D10" i="15"/>
  <c r="C10" i="12" s="1"/>
  <c r="D86" i="15"/>
  <c r="C86" i="12" s="1"/>
  <c r="H11" i="17"/>
  <c r="H4" i="17"/>
  <c r="D22" i="15"/>
  <c r="C22" i="12" s="1"/>
  <c r="E14" i="15"/>
  <c r="D14" i="12" s="1"/>
  <c r="E44" i="15"/>
  <c r="D44" i="12" s="1"/>
  <c r="H95" i="17"/>
  <c r="D91" i="15"/>
  <c r="C91" i="12" s="1"/>
  <c r="L11" i="17"/>
  <c r="L71" i="17"/>
  <c r="L73" i="17"/>
  <c r="L110" i="17"/>
  <c r="L41" i="17"/>
  <c r="H25" i="17"/>
  <c r="H35" i="17"/>
  <c r="L18" i="17"/>
  <c r="L76" i="17"/>
  <c r="L16" i="17"/>
  <c r="L45" i="17"/>
  <c r="E20" i="15"/>
  <c r="D20" i="12" s="1"/>
  <c r="D79" i="15"/>
  <c r="C79" i="12" s="1"/>
  <c r="H66" i="17"/>
  <c r="H28" i="17"/>
  <c r="D106" i="15"/>
  <c r="C106" i="12" s="1"/>
  <c r="L52" i="17"/>
  <c r="L7" i="17"/>
  <c r="L30" i="17"/>
  <c r="L49" i="17"/>
  <c r="H26" i="17"/>
  <c r="H21" i="17"/>
  <c r="L78" i="17"/>
  <c r="L31" i="17"/>
  <c r="L53" i="17"/>
  <c r="H56" i="17"/>
  <c r="H14" i="17"/>
  <c r="C58" i="15"/>
  <c r="E71" i="15"/>
  <c r="D71" i="12" s="1"/>
  <c r="L99" i="17"/>
  <c r="L35" i="17"/>
  <c r="L43" i="17"/>
  <c r="L57" i="17"/>
  <c r="E56" i="15"/>
  <c r="D56" i="12" s="1"/>
  <c r="D3" i="15"/>
  <c r="C3" i="12" s="1"/>
  <c r="I15" i="20"/>
  <c r="H67" i="17"/>
  <c r="L39" i="17"/>
  <c r="H75" i="17"/>
  <c r="H77" i="17"/>
  <c r="L80" i="17"/>
  <c r="L3" i="17"/>
  <c r="L90" i="17"/>
  <c r="L66" i="17"/>
  <c r="L61" i="17"/>
  <c r="E54" i="15"/>
  <c r="D54" i="12" s="1"/>
  <c r="D58" i="15"/>
  <c r="C58" i="12" s="1"/>
  <c r="P89" i="17"/>
  <c r="P14" i="17"/>
  <c r="P58" i="17"/>
  <c r="P98" i="17"/>
  <c r="P82" i="17"/>
  <c r="P42" i="17"/>
  <c r="P30" i="17"/>
  <c r="P17" i="17"/>
  <c r="P4" i="17"/>
  <c r="P96" i="17"/>
  <c r="P28" i="17"/>
  <c r="P52" i="17"/>
  <c r="P65" i="17"/>
  <c r="P8" i="17"/>
  <c r="P45" i="17"/>
  <c r="P66" i="17"/>
  <c r="P53" i="17"/>
  <c r="P3" i="17"/>
  <c r="P40" i="17"/>
  <c r="P43" i="17"/>
  <c r="I13" i="20"/>
  <c r="P109" i="17"/>
  <c r="P27" i="17"/>
  <c r="P94" i="17"/>
  <c r="P78" i="17"/>
  <c r="P13" i="17"/>
  <c r="P64" i="17"/>
  <c r="P50" i="17"/>
  <c r="P108" i="17"/>
  <c r="P93" i="17"/>
  <c r="P38" i="17"/>
  <c r="P76" i="17"/>
  <c r="P63" i="17"/>
  <c r="P25" i="17"/>
  <c r="P92" i="17"/>
  <c r="P48" i="17"/>
  <c r="P24" i="17"/>
  <c r="P47" i="17"/>
  <c r="P100" i="17"/>
  <c r="P11" i="17"/>
  <c r="P106" i="17"/>
  <c r="P37" i="17"/>
  <c r="P90" i="17"/>
  <c r="P35" i="17"/>
  <c r="P22" i="17"/>
  <c r="P72" i="17"/>
  <c r="P32" i="17"/>
  <c r="P9" i="17"/>
  <c r="P74" i="17"/>
  <c r="P23" i="17"/>
  <c r="P104" i="17"/>
  <c r="P33" i="17"/>
  <c r="P20" i="17"/>
  <c r="P6" i="17"/>
  <c r="P101" i="17"/>
  <c r="P86" i="17"/>
  <c r="P70" i="17"/>
  <c r="P57" i="17"/>
  <c r="P69" i="17"/>
  <c r="P55" i="17"/>
  <c r="P18" i="17"/>
  <c r="H83" i="17"/>
  <c r="H55" i="17"/>
  <c r="H82" i="17"/>
  <c r="H42" i="17"/>
  <c r="H103" i="17"/>
  <c r="H8" i="17"/>
  <c r="H65" i="17"/>
  <c r="H40" i="17"/>
  <c r="H109" i="17"/>
  <c r="H27" i="17"/>
  <c r="H13" i="17"/>
  <c r="H50" i="17"/>
  <c r="H93" i="17"/>
  <c r="H38" i="17"/>
  <c r="H34" i="17"/>
  <c r="H6" i="17"/>
  <c r="H63" i="17"/>
  <c r="H48" i="17"/>
  <c r="H10" i="17"/>
  <c r="H74" i="17"/>
  <c r="H45" i="17"/>
  <c r="H33" i="17"/>
  <c r="H70" i="17"/>
  <c r="H19" i="17"/>
  <c r="H43" i="17"/>
  <c r="C62" i="15"/>
  <c r="C62" i="34" s="1"/>
  <c r="C79" i="15"/>
  <c r="L17" i="17"/>
  <c r="L6" i="17"/>
  <c r="L26" i="17"/>
  <c r="L100" i="17"/>
  <c r="L69" i="17"/>
  <c r="H52" i="17"/>
  <c r="H58" i="17"/>
  <c r="H31" i="17"/>
  <c r="L65" i="17"/>
  <c r="H86" i="17"/>
  <c r="D8" i="15"/>
  <c r="C8" i="12" s="1"/>
  <c r="E16" i="15"/>
  <c r="D16" i="12" s="1"/>
  <c r="L14" i="17"/>
  <c r="L23" i="17"/>
  <c r="L48" i="17"/>
  <c r="L82" i="17"/>
  <c r="L81" i="17"/>
  <c r="C14" i="15"/>
  <c r="C14" i="34" s="1"/>
  <c r="H91" i="17"/>
  <c r="D11" i="15"/>
  <c r="C11" i="12" s="1"/>
  <c r="D5" i="15"/>
  <c r="C5" i="12" s="1"/>
  <c r="H30" i="17"/>
  <c r="H37" i="17"/>
  <c r="E97" i="15"/>
  <c r="D97" i="12" s="1"/>
  <c r="H36" i="17"/>
  <c r="C34" i="15"/>
  <c r="C34" i="34" s="1"/>
  <c r="C66" i="15"/>
  <c r="L8" i="17"/>
  <c r="L5" i="17"/>
  <c r="L24" i="17"/>
  <c r="L91" i="17"/>
  <c r="H7" i="17"/>
  <c r="H101" i="17"/>
  <c r="E50" i="15"/>
  <c r="D50" i="12" s="1"/>
  <c r="H72" i="17"/>
  <c r="D97" i="15"/>
  <c r="C97" i="12" s="1"/>
  <c r="C18" i="15"/>
  <c r="C18" i="34" s="1"/>
  <c r="L56" i="17"/>
  <c r="L34" i="17"/>
  <c r="L67" i="17"/>
  <c r="L104" i="17"/>
  <c r="L83" i="17"/>
  <c r="D9" i="15"/>
  <c r="C9" i="12" s="1"/>
  <c r="H39" i="17"/>
  <c r="H61" i="17"/>
  <c r="H3" i="17"/>
  <c r="E58" i="15"/>
  <c r="D58" i="12" s="1"/>
  <c r="H41" i="17"/>
  <c r="J65" i="16"/>
  <c r="J56" i="16"/>
  <c r="J35" i="16"/>
  <c r="J15" i="16"/>
  <c r="J95" i="16"/>
  <c r="J87" i="16"/>
  <c r="J48" i="16"/>
  <c r="J28" i="16"/>
  <c r="J8" i="16"/>
  <c r="J54" i="16"/>
  <c r="J33" i="16"/>
  <c r="J13" i="16"/>
  <c r="J85" i="16"/>
  <c r="J69" i="16"/>
  <c r="J6" i="16"/>
  <c r="J61" i="16"/>
  <c r="J39" i="16"/>
  <c r="J19" i="16"/>
  <c r="J99" i="16"/>
  <c r="J45" i="16"/>
  <c r="J25" i="16"/>
  <c r="J23" i="16"/>
  <c r="J18" i="16"/>
  <c r="J44" i="16"/>
  <c r="J43" i="16"/>
  <c r="J24" i="16"/>
  <c r="J14" i="16"/>
  <c r="J34" i="16"/>
  <c r="J5" i="16"/>
  <c r="J60" i="16"/>
  <c r="J40" i="16"/>
  <c r="J4" i="16"/>
  <c r="J101" i="16"/>
  <c r="J70" i="16"/>
  <c r="J30" i="16"/>
  <c r="J55" i="16"/>
  <c r="J105" i="16"/>
  <c r="J89" i="16"/>
  <c r="J38" i="16"/>
  <c r="J3" i="16"/>
  <c r="J68" i="16"/>
  <c r="J20" i="16"/>
  <c r="J29" i="16"/>
  <c r="J10" i="16"/>
  <c r="J97" i="16"/>
  <c r="J66" i="16"/>
  <c r="J9" i="16"/>
  <c r="J75" i="16"/>
  <c r="J110" i="16"/>
  <c r="J47" i="16"/>
  <c r="J21" i="16"/>
  <c r="J102" i="16"/>
  <c r="J42" i="16"/>
  <c r="J16" i="16"/>
  <c r="J94" i="16"/>
  <c r="J37" i="16"/>
  <c r="J11" i="16"/>
  <c r="J59" i="16"/>
  <c r="J79" i="16"/>
  <c r="J84" i="16"/>
  <c r="J86" i="16"/>
  <c r="J32" i="16"/>
  <c r="J93" i="16"/>
  <c r="J78" i="16"/>
  <c r="J27" i="16"/>
  <c r="J106" i="16"/>
  <c r="J104" i="16"/>
  <c r="J31" i="16"/>
  <c r="J98" i="16"/>
  <c r="J77" i="16"/>
  <c r="J73" i="16"/>
  <c r="J81" i="16"/>
  <c r="J90" i="16"/>
  <c r="J74" i="16"/>
  <c r="J108" i="16"/>
  <c r="J82" i="16"/>
  <c r="J71" i="16"/>
  <c r="J51" i="16"/>
  <c r="J72" i="16"/>
  <c r="J49" i="16"/>
  <c r="J67" i="16"/>
  <c r="J22" i="16"/>
  <c r="J63" i="16"/>
  <c r="J53" i="16"/>
  <c r="J17" i="16"/>
  <c r="J7" i="16"/>
  <c r="J58" i="16"/>
  <c r="J100" i="16"/>
  <c r="J50" i="16"/>
  <c r="J62" i="16"/>
  <c r="J52" i="16"/>
  <c r="J57" i="16"/>
  <c r="J12" i="16"/>
  <c r="J96" i="16"/>
  <c r="J64" i="16"/>
  <c r="J46" i="16"/>
  <c r="J88" i="16"/>
  <c r="J91" i="16"/>
  <c r="J36" i="16"/>
  <c r="J92" i="16"/>
  <c r="J103" i="16"/>
  <c r="J41" i="16"/>
  <c r="J26" i="16"/>
  <c r="J109" i="16"/>
  <c r="J80" i="16"/>
  <c r="J83" i="16"/>
  <c r="J107" i="16"/>
  <c r="J76" i="16"/>
  <c r="C3" i="15"/>
  <c r="C3" i="34" s="1"/>
  <c r="D67" i="15"/>
  <c r="C67" i="12" s="1"/>
  <c r="G34" i="17"/>
  <c r="E30" i="15"/>
  <c r="D30" i="12" s="1"/>
  <c r="E11" i="15"/>
  <c r="D11" i="12" s="1"/>
  <c r="E36" i="15"/>
  <c r="D36" i="12" s="1"/>
  <c r="D94" i="15"/>
  <c r="C94" i="12" s="1"/>
  <c r="E31" i="15"/>
  <c r="D31" i="12" s="1"/>
  <c r="E32" i="15"/>
  <c r="D32" i="12" s="1"/>
  <c r="R58" i="16"/>
  <c r="D4" i="15"/>
  <c r="C4" i="12" s="1"/>
  <c r="G35" i="17"/>
  <c r="E35" i="15"/>
  <c r="D35" i="12" s="1"/>
  <c r="C95" i="15"/>
  <c r="C95" i="34" s="1"/>
  <c r="R95" i="16"/>
  <c r="R110" i="16"/>
  <c r="R102" i="16"/>
  <c r="R87" i="16"/>
  <c r="R48" i="16"/>
  <c r="R28" i="16"/>
  <c r="R8" i="16"/>
  <c r="R79" i="16"/>
  <c r="R64" i="16"/>
  <c r="R41" i="16"/>
  <c r="R21" i="16"/>
  <c r="R55" i="16"/>
  <c r="R34" i="16"/>
  <c r="R14" i="16"/>
  <c r="R109" i="16"/>
  <c r="R94" i="16"/>
  <c r="R70" i="16"/>
  <c r="R39" i="16"/>
  <c r="R19" i="16"/>
  <c r="R107" i="16"/>
  <c r="R92" i="16"/>
  <c r="R99" i="16"/>
  <c r="R76" i="16"/>
  <c r="R53" i="16"/>
  <c r="R45" i="16"/>
  <c r="R32" i="16"/>
  <c r="R25" i="16"/>
  <c r="R12" i="16"/>
  <c r="R106" i="16"/>
  <c r="R91" i="16"/>
  <c r="R60" i="16"/>
  <c r="R38" i="16"/>
  <c r="R18" i="16"/>
  <c r="R83" i="16"/>
  <c r="R63" i="16"/>
  <c r="R33" i="16"/>
  <c r="R24" i="16"/>
  <c r="R50" i="16"/>
  <c r="R13" i="16"/>
  <c r="R40" i="16"/>
  <c r="R4" i="16"/>
  <c r="R22" i="16"/>
  <c r="R93" i="16"/>
  <c r="R15" i="16"/>
  <c r="R6" i="16"/>
  <c r="R30" i="16"/>
  <c r="R103" i="16"/>
  <c r="R51" i="16"/>
  <c r="R82" i="16"/>
  <c r="R72" i="16"/>
  <c r="R42" i="16"/>
  <c r="R5" i="16"/>
  <c r="R17" i="16"/>
  <c r="R74" i="16"/>
  <c r="R23" i="16"/>
  <c r="R80" i="16"/>
  <c r="R49" i="16"/>
  <c r="R90" i="16"/>
  <c r="R96" i="16"/>
  <c r="R100" i="16"/>
  <c r="R69" i="16"/>
  <c r="R44" i="16"/>
  <c r="R7" i="16"/>
  <c r="R11" i="16"/>
  <c r="R3" i="16"/>
  <c r="R77" i="16"/>
  <c r="R78" i="16"/>
  <c r="R68" i="16"/>
  <c r="R20" i="16"/>
  <c r="R98" i="16"/>
  <c r="R10" i="16"/>
  <c r="R16" i="16"/>
  <c r="R47" i="16"/>
  <c r="R29" i="16"/>
  <c r="R88" i="16"/>
  <c r="R108" i="16"/>
  <c r="R67" i="16"/>
  <c r="R37" i="16"/>
  <c r="R54" i="16"/>
  <c r="R46" i="16"/>
  <c r="R86" i="16"/>
  <c r="R36" i="16"/>
  <c r="R27" i="16"/>
  <c r="R9" i="16"/>
  <c r="R75" i="16"/>
  <c r="R84" i="16"/>
  <c r="R85" i="16"/>
  <c r="R65" i="16"/>
  <c r="R35" i="16"/>
  <c r="R26" i="16"/>
  <c r="R104" i="16"/>
  <c r="R43" i="16"/>
  <c r="R46" i="17"/>
  <c r="R41" i="17"/>
  <c r="R36" i="17"/>
  <c r="R31" i="17"/>
  <c r="R7" i="17"/>
  <c r="R72" i="17"/>
  <c r="R45" i="17"/>
  <c r="R40" i="17"/>
  <c r="R30" i="17"/>
  <c r="R73" i="17"/>
  <c r="R26" i="17"/>
  <c r="R97" i="17"/>
  <c r="R88" i="17"/>
  <c r="R56" i="17"/>
  <c r="R21" i="17"/>
  <c r="R16" i="17"/>
  <c r="R11" i="17"/>
  <c r="R71" i="17"/>
  <c r="R34" i="17"/>
  <c r="R10" i="17"/>
  <c r="R54" i="17"/>
  <c r="R49" i="17"/>
  <c r="R44" i="17"/>
  <c r="R29" i="17"/>
  <c r="R5" i="17"/>
  <c r="R65" i="17"/>
  <c r="R24" i="17"/>
  <c r="R109" i="17"/>
  <c r="R70" i="17"/>
  <c r="R14" i="17"/>
  <c r="R25" i="17"/>
  <c r="R3" i="17"/>
  <c r="R69" i="17"/>
  <c r="R53" i="17"/>
  <c r="R32" i="17"/>
  <c r="R18" i="17"/>
  <c r="R4" i="17"/>
  <c r="R38" i="17"/>
  <c r="R17" i="17"/>
  <c r="R100" i="17"/>
  <c r="R77" i="17"/>
  <c r="R60" i="17"/>
  <c r="R76" i="17"/>
  <c r="R58" i="17"/>
  <c r="R37" i="17"/>
  <c r="R68" i="17"/>
  <c r="R52" i="17"/>
  <c r="R23" i="17"/>
  <c r="R9" i="17"/>
  <c r="R66" i="17"/>
  <c r="R28" i="17"/>
  <c r="R19" i="17"/>
  <c r="R50" i="17"/>
  <c r="R22" i="17"/>
  <c r="R15" i="17"/>
  <c r="R8" i="17"/>
  <c r="R48" i="17"/>
  <c r="R106" i="17"/>
  <c r="R83" i="17"/>
  <c r="R57" i="17"/>
  <c r="R42" i="17"/>
  <c r="R64" i="17"/>
  <c r="R27" i="17"/>
  <c r="R20" i="17"/>
  <c r="R13" i="17"/>
  <c r="R6" i="17"/>
  <c r="R33" i="17"/>
  <c r="R62" i="17"/>
  <c r="R12" i="17"/>
  <c r="D12" i="15"/>
  <c r="C12" i="12" s="1"/>
  <c r="G44" i="17"/>
  <c r="R105" i="16"/>
  <c r="C20" i="15"/>
  <c r="E7" i="15"/>
  <c r="D7" i="12" s="1"/>
  <c r="E51" i="15"/>
  <c r="D51" i="12" s="1"/>
  <c r="J17" i="17"/>
  <c r="J87" i="17"/>
  <c r="J62" i="17"/>
  <c r="J12" i="17"/>
  <c r="J51" i="17"/>
  <c r="J46" i="17"/>
  <c r="J41" i="17"/>
  <c r="J36" i="17"/>
  <c r="J31" i="17"/>
  <c r="J7" i="17"/>
  <c r="J67" i="17"/>
  <c r="J26" i="17"/>
  <c r="J80" i="17"/>
  <c r="J21" i="17"/>
  <c r="J95" i="17"/>
  <c r="J78" i="17"/>
  <c r="J20" i="17"/>
  <c r="J71" i="17"/>
  <c r="J15" i="17"/>
  <c r="J102" i="17"/>
  <c r="J39" i="17"/>
  <c r="J34" i="17"/>
  <c r="J10" i="17"/>
  <c r="J65" i="17"/>
  <c r="J24" i="17"/>
  <c r="J38" i="17"/>
  <c r="J76" i="17"/>
  <c r="J82" i="17"/>
  <c r="J19" i="17"/>
  <c r="J61" i="17"/>
  <c r="J47" i="17"/>
  <c r="J25" i="17"/>
  <c r="J11" i="17"/>
  <c r="J3" i="17"/>
  <c r="J69" i="17"/>
  <c r="J53" i="17"/>
  <c r="J32" i="17"/>
  <c r="J18" i="17"/>
  <c r="J4" i="17"/>
  <c r="J99" i="17"/>
  <c r="J42" i="17"/>
  <c r="J100" i="17"/>
  <c r="J59" i="17"/>
  <c r="J45" i="17"/>
  <c r="J52" i="17"/>
  <c r="J30" i="17"/>
  <c r="J86" i="17"/>
  <c r="J44" i="17"/>
  <c r="J23" i="17"/>
  <c r="J16" i="17"/>
  <c r="J9" i="17"/>
  <c r="J33" i="17"/>
  <c r="J75" i="17"/>
  <c r="J58" i="17"/>
  <c r="J37" i="17"/>
  <c r="J48" i="17"/>
  <c r="J108" i="17"/>
  <c r="J98" i="17"/>
  <c r="J66" i="17"/>
  <c r="J29" i="17"/>
  <c r="J103" i="17"/>
  <c r="J84" i="17"/>
  <c r="J43" i="17"/>
  <c r="J40" i="17"/>
  <c r="J74" i="17"/>
  <c r="J50" i="17"/>
  <c r="J22" i="17"/>
  <c r="J8" i="17"/>
  <c r="J96" i="17"/>
  <c r="J83" i="17"/>
  <c r="J35" i="17"/>
  <c r="J28" i="17"/>
  <c r="J14" i="17"/>
  <c r="J106" i="17"/>
  <c r="J57" i="17"/>
  <c r="J49" i="17"/>
  <c r="J72" i="17"/>
  <c r="J63" i="17"/>
  <c r="J55" i="17"/>
  <c r="J27" i="17"/>
  <c r="J13" i="17"/>
  <c r="J6" i="17"/>
  <c r="J70" i="17"/>
  <c r="J54" i="17"/>
  <c r="J5" i="17"/>
  <c r="C73" i="15"/>
  <c r="C86" i="15"/>
  <c r="C86" i="34" s="1"/>
  <c r="E59" i="15"/>
  <c r="D59" i="12" s="1"/>
  <c r="E4" i="15"/>
  <c r="D4" i="12" s="1"/>
  <c r="J79" i="17"/>
  <c r="R84" i="17"/>
  <c r="C44" i="15"/>
  <c r="I4" i="20"/>
  <c r="G83" i="16" s="1"/>
  <c r="E52" i="15"/>
  <c r="D52" i="12" s="1"/>
  <c r="I34" i="34"/>
  <c r="I35" i="34"/>
  <c r="F52" i="13"/>
  <c r="D46" i="13"/>
  <c r="G46" i="15"/>
  <c r="I40" i="34"/>
  <c r="F76" i="34"/>
  <c r="F110" i="34"/>
  <c r="F17" i="34"/>
  <c r="F29" i="34"/>
  <c r="F57" i="34"/>
  <c r="F84" i="34"/>
  <c r="F79" i="34"/>
  <c r="F82" i="34"/>
  <c r="F5" i="34"/>
  <c r="F106" i="34"/>
  <c r="F87" i="34"/>
  <c r="F12" i="34"/>
  <c r="F4" i="34"/>
  <c r="F62" i="34"/>
  <c r="F70" i="34"/>
  <c r="F35" i="34"/>
  <c r="F36" i="34"/>
  <c r="F15" i="34"/>
  <c r="F83" i="34"/>
  <c r="F59" i="34"/>
  <c r="F77" i="34"/>
  <c r="F109" i="34"/>
  <c r="F105" i="34"/>
  <c r="F65" i="34"/>
  <c r="F73" i="34"/>
  <c r="F95" i="34"/>
  <c r="F101" i="34"/>
  <c r="F93" i="34"/>
  <c r="F10" i="34"/>
  <c r="F88" i="34"/>
  <c r="F14" i="34"/>
  <c r="F80" i="34"/>
  <c r="F97" i="34"/>
  <c r="F91" i="34"/>
  <c r="F67" i="34"/>
  <c r="F61" i="34"/>
  <c r="F69" i="34"/>
  <c r="F78" i="34"/>
  <c r="F94" i="34"/>
  <c r="F19" i="34"/>
  <c r="F21" i="34"/>
  <c r="F34" i="34"/>
  <c r="F64" i="34"/>
  <c r="F104" i="34"/>
  <c r="F75" i="34"/>
  <c r="F30" i="34"/>
  <c r="F23" i="34"/>
  <c r="F100" i="34"/>
  <c r="F66" i="34"/>
  <c r="F27" i="34"/>
  <c r="F38" i="34"/>
  <c r="F40" i="34"/>
  <c r="F37" i="34"/>
  <c r="F99" i="34"/>
  <c r="F22" i="34"/>
  <c r="F92" i="34"/>
  <c r="F6" i="34"/>
  <c r="F33" i="34"/>
  <c r="F44" i="34"/>
  <c r="F31" i="34"/>
  <c r="F102" i="34"/>
  <c r="F89" i="34"/>
  <c r="F107" i="34"/>
  <c r="F90" i="34"/>
  <c r="F74" i="34"/>
  <c r="F16" i="34"/>
  <c r="F81" i="34"/>
  <c r="F71" i="34"/>
  <c r="F68" i="34"/>
  <c r="F63" i="34"/>
  <c r="F13" i="34"/>
  <c r="F26" i="34"/>
  <c r="F18" i="34"/>
  <c r="F58" i="34"/>
  <c r="F11" i="34"/>
  <c r="F24" i="34"/>
  <c r="F8" i="34"/>
  <c r="F20" i="34"/>
  <c r="F9" i="34"/>
  <c r="F25" i="34"/>
  <c r="F96" i="34"/>
  <c r="F108" i="34"/>
  <c r="F28" i="34"/>
  <c r="F85" i="34"/>
  <c r="F3" i="34"/>
  <c r="F72" i="34"/>
  <c r="F60" i="34"/>
  <c r="F103" i="34"/>
  <c r="F46" i="34"/>
  <c r="F98" i="34"/>
  <c r="F32" i="34"/>
  <c r="F7" i="34"/>
  <c r="F86" i="34"/>
  <c r="C76" i="15"/>
  <c r="E69" i="15"/>
  <c r="D69" i="12" s="1"/>
  <c r="C64" i="15"/>
  <c r="C84" i="15"/>
  <c r="C81" i="15"/>
  <c r="C98" i="15"/>
  <c r="D36" i="15"/>
  <c r="C36" i="12" s="1"/>
  <c r="C71" i="15"/>
  <c r="C24" i="15"/>
  <c r="E73" i="15"/>
  <c r="D73" i="12" s="1"/>
  <c r="E19" i="15"/>
  <c r="D19" i="12" s="1"/>
  <c r="C33" i="15"/>
  <c r="C96" i="15"/>
  <c r="C8" i="15"/>
  <c r="C100" i="15"/>
  <c r="C22" i="15"/>
  <c r="C57" i="15"/>
  <c r="C23" i="15"/>
  <c r="C68" i="15"/>
  <c r="C106" i="15"/>
  <c r="C104" i="15"/>
  <c r="C91" i="15"/>
  <c r="C15" i="15"/>
  <c r="C28" i="15"/>
  <c r="C109" i="15"/>
  <c r="E86" i="15"/>
  <c r="D86" i="12" s="1"/>
  <c r="C9" i="15"/>
  <c r="C32" i="15"/>
  <c r="D44" i="15"/>
  <c r="C44" i="12" s="1"/>
  <c r="C70" i="15"/>
  <c r="C7" i="15"/>
  <c r="C74" i="15"/>
  <c r="E95" i="15"/>
  <c r="D95" i="12" s="1"/>
  <c r="E110" i="15"/>
  <c r="D110" i="12" s="1"/>
  <c r="C36" i="15"/>
  <c r="C102" i="15"/>
  <c r="E18" i="15"/>
  <c r="D18" i="12" s="1"/>
  <c r="C72" i="15"/>
  <c r="C77" i="15"/>
  <c r="C105" i="15"/>
  <c r="E5" i="15"/>
  <c r="D5" i="12" s="1"/>
  <c r="D32" i="15"/>
  <c r="C32" i="12" s="1"/>
  <c r="C38" i="15"/>
  <c r="C93" i="15"/>
  <c r="C4" i="15"/>
  <c r="C94" i="15"/>
  <c r="C37" i="15"/>
  <c r="C31" i="15"/>
  <c r="I104" i="16"/>
  <c r="I96" i="16"/>
  <c r="I88" i="16"/>
  <c r="I80" i="16"/>
  <c r="I69" i="16"/>
  <c r="I64" i="16"/>
  <c r="I110" i="16"/>
  <c r="I108" i="16"/>
  <c r="I102" i="16"/>
  <c r="I100" i="16"/>
  <c r="I94" i="16"/>
  <c r="I92" i="16"/>
  <c r="I86" i="16"/>
  <c r="I84" i="16"/>
  <c r="I78" i="16"/>
  <c r="I76" i="16"/>
  <c r="I59" i="16"/>
  <c r="I54" i="16"/>
  <c r="I49" i="16"/>
  <c r="I106" i="16"/>
  <c r="I98" i="16"/>
  <c r="I90" i="16"/>
  <c r="I82" i="16"/>
  <c r="I74" i="16"/>
  <c r="I72" i="16"/>
  <c r="I109" i="16"/>
  <c r="I107" i="16"/>
  <c r="I105" i="16"/>
  <c r="I103" i="16"/>
  <c r="I101" i="16"/>
  <c r="I99" i="16"/>
  <c r="I97" i="16"/>
  <c r="I95" i="16"/>
  <c r="I93" i="16"/>
  <c r="I91" i="16"/>
  <c r="I89" i="16"/>
  <c r="I87" i="16"/>
  <c r="I85" i="16"/>
  <c r="I83" i="16"/>
  <c r="I81" i="16"/>
  <c r="I79" i="16"/>
  <c r="I77" i="16"/>
  <c r="I75" i="16"/>
  <c r="I73" i="16"/>
  <c r="I68" i="16"/>
  <c r="I55" i="16"/>
  <c r="I14" i="16"/>
  <c r="I9" i="16"/>
  <c r="I4" i="16"/>
  <c r="I47" i="16"/>
  <c r="I42" i="16"/>
  <c r="I37" i="16"/>
  <c r="I32" i="16"/>
  <c r="I27" i="16"/>
  <c r="I60" i="16"/>
  <c r="I48" i="16"/>
  <c r="I18" i="16"/>
  <c r="I13" i="16"/>
  <c r="I8" i="16"/>
  <c r="I3" i="16"/>
  <c r="I57" i="16"/>
  <c r="I52" i="16"/>
  <c r="I50" i="16"/>
  <c r="I46" i="16"/>
  <c r="I41" i="16"/>
  <c r="I36" i="16"/>
  <c r="I31" i="16"/>
  <c r="I56" i="16"/>
  <c r="I26" i="16"/>
  <c r="I62" i="16"/>
  <c r="I58" i="16"/>
  <c r="I44" i="16"/>
  <c r="I38" i="16"/>
  <c r="I17" i="16"/>
  <c r="I11" i="16"/>
  <c r="I67" i="16"/>
  <c r="I53" i="16"/>
  <c r="I51" i="16"/>
  <c r="I43" i="16"/>
  <c r="I29" i="16"/>
  <c r="I22" i="16"/>
  <c r="I35" i="16"/>
  <c r="I28" i="16"/>
  <c r="I15" i="16"/>
  <c r="I5" i="16"/>
  <c r="I65" i="16"/>
  <c r="I66" i="16"/>
  <c r="I39" i="16"/>
  <c r="I30" i="16"/>
  <c r="I25" i="16"/>
  <c r="I70" i="16"/>
  <c r="I24" i="16"/>
  <c r="I71" i="16"/>
  <c r="I34" i="16"/>
  <c r="I6" i="16"/>
  <c r="I63" i="16"/>
  <c r="I21" i="16"/>
  <c r="I12" i="16"/>
  <c r="I33" i="16"/>
  <c r="I61" i="16"/>
  <c r="I40" i="16"/>
  <c r="I19" i="16"/>
  <c r="I45" i="16"/>
  <c r="I23" i="16"/>
  <c r="I7" i="16"/>
  <c r="I20" i="16"/>
  <c r="I16" i="16"/>
  <c r="I10" i="16"/>
  <c r="V108" i="16"/>
  <c r="V104" i="16"/>
  <c r="V100" i="16"/>
  <c r="V96" i="16"/>
  <c r="V92" i="16"/>
  <c r="V88" i="16"/>
  <c r="V84" i="16"/>
  <c r="V80" i="16"/>
  <c r="V76" i="16"/>
  <c r="V69" i="16"/>
  <c r="V64" i="16"/>
  <c r="V110" i="16"/>
  <c r="V102" i="16"/>
  <c r="V94" i="16"/>
  <c r="V86" i="16"/>
  <c r="V78" i="16"/>
  <c r="V59" i="16"/>
  <c r="V54" i="16"/>
  <c r="V49" i="16"/>
  <c r="V106" i="16"/>
  <c r="V98" i="16"/>
  <c r="V90" i="16"/>
  <c r="V82" i="16"/>
  <c r="V74" i="16"/>
  <c r="V72" i="16"/>
  <c r="V68" i="16"/>
  <c r="V67" i="16"/>
  <c r="V57" i="16"/>
  <c r="V107" i="16"/>
  <c r="V95" i="16"/>
  <c r="V83" i="16"/>
  <c r="V14" i="16"/>
  <c r="V9" i="16"/>
  <c r="V4" i="16"/>
  <c r="V97" i="16"/>
  <c r="V58" i="16"/>
  <c r="V56" i="16"/>
  <c r="V42" i="16"/>
  <c r="V37" i="16"/>
  <c r="V32" i="16"/>
  <c r="V27" i="16"/>
  <c r="V109" i="16"/>
  <c r="V71" i="16"/>
  <c r="V70" i="16"/>
  <c r="V53" i="16"/>
  <c r="V18" i="16"/>
  <c r="V13" i="16"/>
  <c r="V8" i="16"/>
  <c r="V3" i="16"/>
  <c r="V85" i="16"/>
  <c r="V48" i="16"/>
  <c r="V46" i="16"/>
  <c r="V41" i="16"/>
  <c r="V36" i="16"/>
  <c r="V31" i="16"/>
  <c r="V91" i="16"/>
  <c r="V61" i="16"/>
  <c r="V103" i="16"/>
  <c r="V51" i="16"/>
  <c r="V89" i="16"/>
  <c r="V62" i="16"/>
  <c r="V52" i="16"/>
  <c r="V50" i="16"/>
  <c r="V35" i="16"/>
  <c r="V28" i="16"/>
  <c r="V33" i="16"/>
  <c r="V25" i="16"/>
  <c r="V105" i="16"/>
  <c r="V99" i="16"/>
  <c r="V65" i="16"/>
  <c r="V60" i="16"/>
  <c r="V38" i="16"/>
  <c r="V24" i="16"/>
  <c r="V23" i="16"/>
  <c r="V22" i="16"/>
  <c r="V20" i="16"/>
  <c r="V7" i="16"/>
  <c r="V101" i="16"/>
  <c r="V39" i="16"/>
  <c r="V19" i="16"/>
  <c r="V17" i="16"/>
  <c r="V6" i="16"/>
  <c r="V81" i="16"/>
  <c r="V11" i="16"/>
  <c r="V79" i="16"/>
  <c r="V75" i="16"/>
  <c r="V73" i="16"/>
  <c r="V43" i="16"/>
  <c r="V77" i="16"/>
  <c r="V40" i="16"/>
  <c r="V87" i="16"/>
  <c r="V15" i="16"/>
  <c r="V12" i="16"/>
  <c r="V16" i="16"/>
  <c r="V5" i="16"/>
  <c r="V10" i="16"/>
  <c r="V47" i="16"/>
  <c r="V45" i="16"/>
  <c r="V26" i="16"/>
  <c r="V29" i="16"/>
  <c r="V34" i="16"/>
  <c r="V93" i="16"/>
  <c r="V44" i="16"/>
  <c r="V55" i="16"/>
  <c r="V66" i="16"/>
  <c r="V63" i="16"/>
  <c r="V30" i="16"/>
  <c r="V21" i="16"/>
  <c r="M110" i="17"/>
  <c r="M106" i="17"/>
  <c r="M102" i="17"/>
  <c r="M98" i="17"/>
  <c r="M94" i="17"/>
  <c r="M90" i="17"/>
  <c r="M86" i="17"/>
  <c r="M82" i="17"/>
  <c r="M78" i="17"/>
  <c r="M74" i="17"/>
  <c r="M83" i="17"/>
  <c r="M81" i="17"/>
  <c r="M69" i="17"/>
  <c r="M65" i="17"/>
  <c r="M61" i="17"/>
  <c r="M57" i="17"/>
  <c r="M103" i="17"/>
  <c r="M96" i="17"/>
  <c r="M72" i="17"/>
  <c r="M87" i="17"/>
  <c r="M85" i="17"/>
  <c r="M105" i="17"/>
  <c r="M84" i="17"/>
  <c r="M62" i="17"/>
  <c r="M46" i="17"/>
  <c r="M38" i="17"/>
  <c r="M29" i="17"/>
  <c r="M25" i="17"/>
  <c r="M21" i="17"/>
  <c r="M17" i="17"/>
  <c r="M13" i="17"/>
  <c r="M9" i="17"/>
  <c r="M5" i="17"/>
  <c r="M100" i="17"/>
  <c r="M99" i="17"/>
  <c r="M91" i="17"/>
  <c r="M70" i="17"/>
  <c r="M67" i="17"/>
  <c r="M107" i="17"/>
  <c r="M66" i="17"/>
  <c r="M43" i="17"/>
  <c r="M41" i="17"/>
  <c r="M39" i="17"/>
  <c r="M30" i="17"/>
  <c r="M79" i="17"/>
  <c r="M75" i="17"/>
  <c r="M68" i="17"/>
  <c r="M37" i="17"/>
  <c r="M19" i="17"/>
  <c r="M104" i="17"/>
  <c r="M108" i="17"/>
  <c r="M71" i="17"/>
  <c r="M59" i="17"/>
  <c r="M92" i="17"/>
  <c r="M35" i="17"/>
  <c r="M31" i="17"/>
  <c r="M7" i="17"/>
  <c r="M95" i="17"/>
  <c r="M76" i="17"/>
  <c r="M73" i="17"/>
  <c r="M28" i="17"/>
  <c r="M22" i="17"/>
  <c r="M20" i="17"/>
  <c r="M51" i="17"/>
  <c r="M44" i="17"/>
  <c r="M34" i="17"/>
  <c r="M18" i="17"/>
  <c r="M16" i="17"/>
  <c r="M109" i="17"/>
  <c r="M53" i="17"/>
  <c r="M32" i="17"/>
  <c r="M23" i="17"/>
  <c r="M77" i="17"/>
  <c r="M42" i="17"/>
  <c r="M64" i="17"/>
  <c r="M49" i="17"/>
  <c r="M47" i="17"/>
  <c r="M101" i="17"/>
  <c r="M15" i="17"/>
  <c r="M4" i="17"/>
  <c r="M63" i="17"/>
  <c r="M60" i="17"/>
  <c r="M10" i="17"/>
  <c r="M6" i="17"/>
  <c r="M3" i="17"/>
  <c r="M93" i="17"/>
  <c r="M54" i="17"/>
  <c r="M8" i="17"/>
  <c r="M48" i="17"/>
  <c r="M40" i="17"/>
  <c r="M36" i="17"/>
  <c r="M89" i="17"/>
  <c r="M33" i="17"/>
  <c r="M26" i="17"/>
  <c r="M52" i="17"/>
  <c r="M11" i="17"/>
  <c r="M45" i="17"/>
  <c r="M97" i="17"/>
  <c r="M56" i="17"/>
  <c r="M14" i="17"/>
  <c r="M50" i="17"/>
  <c r="M55" i="17"/>
  <c r="M58" i="17"/>
  <c r="M12" i="17"/>
  <c r="M24" i="17"/>
  <c r="M27" i="17"/>
  <c r="M88" i="17"/>
  <c r="M80" i="17"/>
  <c r="E17" i="15"/>
  <c r="D17" i="12" s="1"/>
  <c r="D17" i="15"/>
  <c r="C17" i="12" s="1"/>
  <c r="C103" i="15"/>
  <c r="C10" i="15"/>
  <c r="D82" i="15"/>
  <c r="C82" i="12" s="1"/>
  <c r="E82" i="15"/>
  <c r="D82" i="12" s="1"/>
  <c r="E78" i="15"/>
  <c r="D78" i="12" s="1"/>
  <c r="D78" i="15"/>
  <c r="C78" i="12" s="1"/>
  <c r="C30" i="15"/>
  <c r="E85" i="15"/>
  <c r="D85" i="12" s="1"/>
  <c r="D85" i="15"/>
  <c r="C85" i="12" s="1"/>
  <c r="E79" i="15"/>
  <c r="D79" i="12" s="1"/>
  <c r="E3" i="15"/>
  <c r="D3" i="12" s="1"/>
  <c r="S107" i="16"/>
  <c r="S103" i="16"/>
  <c r="S99" i="16"/>
  <c r="S95" i="16"/>
  <c r="S91" i="16"/>
  <c r="S87" i="16"/>
  <c r="S83" i="16"/>
  <c r="S79" i="16"/>
  <c r="S75" i="16"/>
  <c r="S106" i="16"/>
  <c r="S98" i="16"/>
  <c r="S90" i="16"/>
  <c r="S82" i="16"/>
  <c r="S74" i="16"/>
  <c r="S71" i="16"/>
  <c r="S66" i="16"/>
  <c r="S61" i="16"/>
  <c r="S56" i="16"/>
  <c r="S51" i="16"/>
  <c r="S105" i="16"/>
  <c r="S81" i="16"/>
  <c r="S109" i="16"/>
  <c r="S108" i="16"/>
  <c r="S96" i="16"/>
  <c r="S85" i="16"/>
  <c r="S84" i="16"/>
  <c r="S65" i="16"/>
  <c r="S63" i="16"/>
  <c r="S50" i="16"/>
  <c r="S21" i="16"/>
  <c r="S16" i="16"/>
  <c r="S11" i="16"/>
  <c r="S6" i="16"/>
  <c r="S62" i="16"/>
  <c r="S60" i="16"/>
  <c r="S59" i="16"/>
  <c r="S52" i="16"/>
  <c r="S44" i="16"/>
  <c r="S39" i="16"/>
  <c r="S34" i="16"/>
  <c r="S102" i="16"/>
  <c r="S93" i="16"/>
  <c r="S77" i="16"/>
  <c r="S54" i="16"/>
  <c r="S25" i="16"/>
  <c r="S20" i="16"/>
  <c r="S15" i="16"/>
  <c r="S10" i="16"/>
  <c r="S72" i="16"/>
  <c r="S43" i="16"/>
  <c r="S38" i="16"/>
  <c r="S5" i="16"/>
  <c r="S57" i="16"/>
  <c r="S97" i="16"/>
  <c r="S100" i="16"/>
  <c r="S78" i="16"/>
  <c r="S37" i="16"/>
  <c r="S29" i="16"/>
  <c r="S22" i="16"/>
  <c r="S110" i="16"/>
  <c r="S69" i="16"/>
  <c r="S55" i="16"/>
  <c r="S47" i="16"/>
  <c r="S26" i="16"/>
  <c r="S14" i="16"/>
  <c r="S8" i="16"/>
  <c r="S80" i="16"/>
  <c r="S76" i="16"/>
  <c r="S64" i="16"/>
  <c r="S40" i="16"/>
  <c r="S32" i="16"/>
  <c r="S45" i="16"/>
  <c r="S30" i="16"/>
  <c r="S70" i="16"/>
  <c r="S46" i="16"/>
  <c r="S24" i="16"/>
  <c r="S23" i="16"/>
  <c r="S9" i="16"/>
  <c r="S53" i="16"/>
  <c r="S31" i="16"/>
  <c r="S19" i="16"/>
  <c r="S18" i="16"/>
  <c r="S7" i="16"/>
  <c r="S48" i="16"/>
  <c r="S35" i="16"/>
  <c r="S28" i="16"/>
  <c r="S36" i="16"/>
  <c r="S92" i="16"/>
  <c r="S17" i="16"/>
  <c r="S12" i="16"/>
  <c r="S104" i="16"/>
  <c r="S73" i="16"/>
  <c r="S42" i="16"/>
  <c r="S4" i="16"/>
  <c r="S67" i="16"/>
  <c r="S33" i="16"/>
  <c r="S89" i="16"/>
  <c r="S49" i="16"/>
  <c r="S41" i="16"/>
  <c r="S88" i="16"/>
  <c r="S58" i="16"/>
  <c r="S94" i="16"/>
  <c r="S86" i="16"/>
  <c r="S27" i="16"/>
  <c r="S3" i="16"/>
  <c r="S68" i="16"/>
  <c r="S101" i="16"/>
  <c r="S13" i="16"/>
  <c r="E106" i="15"/>
  <c r="D106" i="12" s="1"/>
  <c r="G44" i="16"/>
  <c r="U109" i="16"/>
  <c r="U101" i="16"/>
  <c r="U93" i="16"/>
  <c r="U85" i="16"/>
  <c r="U77" i="16"/>
  <c r="U69" i="16"/>
  <c r="U64" i="16"/>
  <c r="U110" i="16"/>
  <c r="U108" i="16"/>
  <c r="U104" i="16"/>
  <c r="U102" i="16"/>
  <c r="U100" i="16"/>
  <c r="U96" i="16"/>
  <c r="U94" i="16"/>
  <c r="U92" i="16"/>
  <c r="U88" i="16"/>
  <c r="U86" i="16"/>
  <c r="U84" i="16"/>
  <c r="U80" i="16"/>
  <c r="U78" i="16"/>
  <c r="U76" i="16"/>
  <c r="U59" i="16"/>
  <c r="U54" i="16"/>
  <c r="U55" i="16"/>
  <c r="U103" i="16"/>
  <c r="U91" i="16"/>
  <c r="U90" i="16"/>
  <c r="U79" i="16"/>
  <c r="U58" i="16"/>
  <c r="U97" i="16"/>
  <c r="U105" i="16"/>
  <c r="U89" i="16"/>
  <c r="U61" i="16"/>
  <c r="U60" i="16"/>
  <c r="U34" i="16"/>
  <c r="U29" i="16"/>
  <c r="U24" i="16"/>
  <c r="U19" i="16"/>
  <c r="U57" i="16"/>
  <c r="U14" i="16"/>
  <c r="U9" i="16"/>
  <c r="U4" i="16"/>
  <c r="U75" i="16"/>
  <c r="U73" i="16"/>
  <c r="U38" i="16"/>
  <c r="U33" i="16"/>
  <c r="U28" i="16"/>
  <c r="U23" i="16"/>
  <c r="U95" i="16"/>
  <c r="U71" i="16"/>
  <c r="U70" i="16"/>
  <c r="U53" i="16"/>
  <c r="U18" i="16"/>
  <c r="U13" i="16"/>
  <c r="U8" i="16"/>
  <c r="U3" i="16"/>
  <c r="U106" i="16"/>
  <c r="U82" i="16"/>
  <c r="U66" i="16"/>
  <c r="U44" i="16"/>
  <c r="U37" i="16"/>
  <c r="U30" i="16"/>
  <c r="U74" i="16"/>
  <c r="U67" i="16"/>
  <c r="U51" i="16"/>
  <c r="U43" i="16"/>
  <c r="U87" i="16"/>
  <c r="U56" i="16"/>
  <c r="U46" i="16"/>
  <c r="U40" i="16"/>
  <c r="U32" i="16"/>
  <c r="U7" i="16"/>
  <c r="U45" i="16"/>
  <c r="U39" i="16"/>
  <c r="U31" i="16"/>
  <c r="U21" i="16"/>
  <c r="U22" i="16"/>
  <c r="U20" i="16"/>
  <c r="U99" i="16"/>
  <c r="U72" i="16"/>
  <c r="U25" i="16"/>
  <c r="U49" i="16"/>
  <c r="U36" i="16"/>
  <c r="U12" i="16"/>
  <c r="U98" i="16"/>
  <c r="U83" i="16"/>
  <c r="U81" i="16"/>
  <c r="U62" i="16"/>
  <c r="U15" i="16"/>
  <c r="U16" i="16"/>
  <c r="U5" i="16"/>
  <c r="U47" i="16"/>
  <c r="U26" i="16"/>
  <c r="U6" i="16"/>
  <c r="U48" i="16"/>
  <c r="U27" i="16"/>
  <c r="U11" i="16"/>
  <c r="U68" i="16"/>
  <c r="U50" i="16"/>
  <c r="U63" i="16"/>
  <c r="U35" i="16"/>
  <c r="U10" i="16"/>
  <c r="U42" i="16"/>
  <c r="U65" i="16"/>
  <c r="U52" i="16"/>
  <c r="U17" i="16"/>
  <c r="U41" i="16"/>
  <c r="U107" i="16"/>
  <c r="D63" i="15"/>
  <c r="C63" i="12" s="1"/>
  <c r="C63" i="15"/>
  <c r="E63" i="15"/>
  <c r="D63" i="12" s="1"/>
  <c r="E80" i="15"/>
  <c r="D80" i="12" s="1"/>
  <c r="D80" i="15"/>
  <c r="C80" i="12" s="1"/>
  <c r="C60" i="15"/>
  <c r="C12" i="15"/>
  <c r="U108" i="17"/>
  <c r="U104" i="17"/>
  <c r="U102" i="17"/>
  <c r="U97" i="17"/>
  <c r="U95" i="17"/>
  <c r="U73" i="17"/>
  <c r="U71" i="17"/>
  <c r="U86" i="17"/>
  <c r="U84" i="17"/>
  <c r="U68" i="17"/>
  <c r="U64" i="17"/>
  <c r="U60" i="17"/>
  <c r="U56" i="17"/>
  <c r="U52" i="17"/>
  <c r="U48" i="17"/>
  <c r="U44" i="17"/>
  <c r="U40" i="17"/>
  <c r="U36" i="17"/>
  <c r="U32" i="17"/>
  <c r="U99" i="17"/>
  <c r="U77" i="17"/>
  <c r="U75" i="17"/>
  <c r="U109" i="17"/>
  <c r="U98" i="17"/>
  <c r="U96" i="17"/>
  <c r="U74" i="17"/>
  <c r="U72" i="17"/>
  <c r="U103" i="17"/>
  <c r="U69" i="17"/>
  <c r="U106" i="17"/>
  <c r="U105" i="17"/>
  <c r="U83" i="17"/>
  <c r="U81" i="17"/>
  <c r="U66" i="17"/>
  <c r="U55" i="17"/>
  <c r="U53" i="17"/>
  <c r="U45" i="17"/>
  <c r="U37" i="17"/>
  <c r="U107" i="17"/>
  <c r="U82" i="17"/>
  <c r="U79" i="17"/>
  <c r="U78" i="17"/>
  <c r="U42" i="17"/>
  <c r="U38" i="17"/>
  <c r="U29" i="17"/>
  <c r="U92" i="17"/>
  <c r="U87" i="17"/>
  <c r="U76" i="17"/>
  <c r="U63" i="17"/>
  <c r="U18" i="17"/>
  <c r="U15" i="17"/>
  <c r="U4" i="17"/>
  <c r="U88" i="17"/>
  <c r="U80" i="17"/>
  <c r="U59" i="17"/>
  <c r="U61" i="17"/>
  <c r="U57" i="17"/>
  <c r="U35" i="17"/>
  <c r="U33" i="17"/>
  <c r="U28" i="17"/>
  <c r="U100" i="17"/>
  <c r="U50" i="17"/>
  <c r="U27" i="17"/>
  <c r="U23" i="17"/>
  <c r="U21" i="17"/>
  <c r="U6" i="17"/>
  <c r="U70" i="17"/>
  <c r="U54" i="17"/>
  <c r="U46" i="17"/>
  <c r="U19" i="17"/>
  <c r="U17" i="17"/>
  <c r="U93" i="17"/>
  <c r="U62" i="17"/>
  <c r="U49" i="17"/>
  <c r="U94" i="17"/>
  <c r="U51" i="17"/>
  <c r="U89" i="17"/>
  <c r="U85" i="17"/>
  <c r="U34" i="17"/>
  <c r="U10" i="17"/>
  <c r="U90" i="17"/>
  <c r="U13" i="17"/>
  <c r="U110" i="17"/>
  <c r="U7" i="17"/>
  <c r="U58" i="17"/>
  <c r="U47" i="17"/>
  <c r="U43" i="17"/>
  <c r="U30" i="17"/>
  <c r="U16" i="17"/>
  <c r="U101" i="17"/>
  <c r="U91" i="17"/>
  <c r="U25" i="17"/>
  <c r="U3" i="17"/>
  <c r="U31" i="17"/>
  <c r="U20" i="17"/>
  <c r="U12" i="17"/>
  <c r="U24" i="17"/>
  <c r="U39" i="17"/>
  <c r="U67" i="17"/>
  <c r="U65" i="17"/>
  <c r="U22" i="17"/>
  <c r="U26" i="17"/>
  <c r="U14" i="17"/>
  <c r="U11" i="17"/>
  <c r="U9" i="17"/>
  <c r="U8" i="17"/>
  <c r="U41" i="17"/>
  <c r="U5" i="17"/>
  <c r="D21" i="15"/>
  <c r="C21" i="12" s="1"/>
  <c r="E21" i="15"/>
  <c r="D21" i="12" s="1"/>
  <c r="L72" i="16"/>
  <c r="L67" i="16"/>
  <c r="L62" i="16"/>
  <c r="L57" i="16"/>
  <c r="L52" i="16"/>
  <c r="L47" i="16"/>
  <c r="L70" i="16"/>
  <c r="L65" i="16"/>
  <c r="L71" i="16"/>
  <c r="L66" i="16"/>
  <c r="L61" i="16"/>
  <c r="L98" i="16"/>
  <c r="L74" i="16"/>
  <c r="L63" i="16"/>
  <c r="L55" i="16"/>
  <c r="L104" i="16"/>
  <c r="L92" i="16"/>
  <c r="L91" i="16"/>
  <c r="L102" i="16"/>
  <c r="L101" i="16"/>
  <c r="L89" i="16"/>
  <c r="L95" i="16"/>
  <c r="L94" i="16"/>
  <c r="L82" i="16"/>
  <c r="L78" i="16"/>
  <c r="L73" i="16"/>
  <c r="L54" i="16"/>
  <c r="L45" i="16"/>
  <c r="L40" i="16"/>
  <c r="L7" i="16"/>
  <c r="L85" i="16"/>
  <c r="L84" i="16"/>
  <c r="L80" i="16"/>
  <c r="L76" i="16"/>
  <c r="L75" i="16"/>
  <c r="L35" i="16"/>
  <c r="L30" i="16"/>
  <c r="L25" i="16"/>
  <c r="L20" i="16"/>
  <c r="L107" i="16"/>
  <c r="L106" i="16"/>
  <c r="L90" i="16"/>
  <c r="L59" i="16"/>
  <c r="L58" i="16"/>
  <c r="L44" i="16"/>
  <c r="L11" i="16"/>
  <c r="L6" i="16"/>
  <c r="L56" i="16"/>
  <c r="L39" i="16"/>
  <c r="L34" i="16"/>
  <c r="L29" i="16"/>
  <c r="L24" i="16"/>
  <c r="L105" i="16"/>
  <c r="L96" i="16"/>
  <c r="L87" i="16"/>
  <c r="L48" i="16"/>
  <c r="L41" i="16"/>
  <c r="L33" i="16"/>
  <c r="L64" i="16"/>
  <c r="L60" i="16"/>
  <c r="L108" i="16"/>
  <c r="L99" i="16"/>
  <c r="L81" i="16"/>
  <c r="L46" i="16"/>
  <c r="L32" i="16"/>
  <c r="L53" i="16"/>
  <c r="L43" i="16"/>
  <c r="L86" i="16"/>
  <c r="L83" i="16"/>
  <c r="L79" i="16"/>
  <c r="L68" i="16"/>
  <c r="L50" i="16"/>
  <c r="L42" i="16"/>
  <c r="L100" i="16"/>
  <c r="L36" i="16"/>
  <c r="L14" i="16"/>
  <c r="L4" i="16"/>
  <c r="L49" i="16"/>
  <c r="L13" i="16"/>
  <c r="L12" i="16"/>
  <c r="L88" i="16"/>
  <c r="L31" i="16"/>
  <c r="L19" i="16"/>
  <c r="L51" i="16"/>
  <c r="L93" i="16"/>
  <c r="L77" i="16"/>
  <c r="L15" i="16"/>
  <c r="L21" i="16"/>
  <c r="L3" i="16"/>
  <c r="L37" i="16"/>
  <c r="L27" i="16"/>
  <c r="L18" i="16"/>
  <c r="L109" i="16"/>
  <c r="L103" i="16"/>
  <c r="L28" i="16"/>
  <c r="L22" i="16"/>
  <c r="L8" i="16"/>
  <c r="L23" i="16"/>
  <c r="L16" i="16"/>
  <c r="L69" i="16"/>
  <c r="L38" i="16"/>
  <c r="L110" i="16"/>
  <c r="L97" i="16"/>
  <c r="L17" i="16"/>
  <c r="L9" i="16"/>
  <c r="L5" i="16"/>
  <c r="L26" i="16"/>
  <c r="L10" i="16"/>
  <c r="D25" i="15"/>
  <c r="C25" i="12" s="1"/>
  <c r="E25" i="15"/>
  <c r="D25" i="12" s="1"/>
  <c r="E41" i="19"/>
  <c r="C41" i="19" s="1"/>
  <c r="G41" i="17"/>
  <c r="G41" i="16"/>
  <c r="G41" i="15"/>
  <c r="C41" i="15" s="1"/>
  <c r="F47" i="13"/>
  <c r="D41" i="13"/>
  <c r="C41" i="13"/>
  <c r="G33" i="16"/>
  <c r="N110" i="17"/>
  <c r="N106" i="17"/>
  <c r="N102" i="17"/>
  <c r="N98" i="17"/>
  <c r="N94" i="17"/>
  <c r="N90" i="17"/>
  <c r="N86" i="17"/>
  <c r="N82" i="17"/>
  <c r="N78" i="17"/>
  <c r="N74" i="17"/>
  <c r="N103" i="17"/>
  <c r="N96" i="17"/>
  <c r="N72" i="17"/>
  <c r="N87" i="17"/>
  <c r="N85" i="17"/>
  <c r="N109" i="17"/>
  <c r="N100" i="17"/>
  <c r="N76" i="17"/>
  <c r="N70" i="17"/>
  <c r="N66" i="17"/>
  <c r="N62" i="17"/>
  <c r="N58" i="17"/>
  <c r="N99" i="17"/>
  <c r="N97" i="17"/>
  <c r="N75" i="17"/>
  <c r="N73" i="17"/>
  <c r="N65" i="17"/>
  <c r="N91" i="17"/>
  <c r="N67" i="17"/>
  <c r="N56" i="17"/>
  <c r="N54" i="17"/>
  <c r="N95" i="17"/>
  <c r="N89" i="17"/>
  <c r="N88" i="17"/>
  <c r="N80" i="17"/>
  <c r="N79" i="17"/>
  <c r="N68" i="17"/>
  <c r="N37" i="17"/>
  <c r="N107" i="17"/>
  <c r="N104" i="17"/>
  <c r="N61" i="17"/>
  <c r="N35" i="17"/>
  <c r="N33" i="17"/>
  <c r="N22" i="17"/>
  <c r="N8" i="17"/>
  <c r="N5" i="17"/>
  <c r="N57" i="17"/>
  <c r="N36" i="17"/>
  <c r="N34" i="17"/>
  <c r="N32" i="17"/>
  <c r="N29" i="17"/>
  <c r="N28" i="17"/>
  <c r="N20" i="17"/>
  <c r="N51" i="17"/>
  <c r="N44" i="17"/>
  <c r="N39" i="17"/>
  <c r="N18" i="17"/>
  <c r="N16" i="17"/>
  <c r="N108" i="17"/>
  <c r="N83" i="17"/>
  <c r="N55" i="17"/>
  <c r="N47" i="17"/>
  <c r="N3" i="17"/>
  <c r="N105" i="17"/>
  <c r="N101" i="17"/>
  <c r="N77" i="17"/>
  <c r="N49" i="17"/>
  <c r="N21" i="17"/>
  <c r="N19" i="17"/>
  <c r="N17" i="17"/>
  <c r="N15" i="17"/>
  <c r="N6" i="17"/>
  <c r="N64" i="17"/>
  <c r="N43" i="17"/>
  <c r="N48" i="17"/>
  <c r="N46" i="17"/>
  <c r="N45" i="17"/>
  <c r="N13" i="17"/>
  <c r="N84" i="17"/>
  <c r="N63" i="17"/>
  <c r="N60" i="17"/>
  <c r="N10" i="17"/>
  <c r="N38" i="17"/>
  <c r="N24" i="17"/>
  <c r="N93" i="17"/>
  <c r="N25" i="17"/>
  <c r="N4" i="17"/>
  <c r="N50" i="17"/>
  <c r="N42" i="17"/>
  <c r="N26" i="17"/>
  <c r="N12" i="17"/>
  <c r="N11" i="17"/>
  <c r="N9" i="17"/>
  <c r="N7" i="17"/>
  <c r="N71" i="17"/>
  <c r="N40" i="17"/>
  <c r="N31" i="17"/>
  <c r="N53" i="17"/>
  <c r="N30" i="17"/>
  <c r="N52" i="17"/>
  <c r="N41" i="17"/>
  <c r="N23" i="17"/>
  <c r="N59" i="17"/>
  <c r="N14" i="17"/>
  <c r="N69" i="17"/>
  <c r="N27" i="17"/>
  <c r="N81" i="17"/>
  <c r="N92" i="17"/>
  <c r="D29" i="15"/>
  <c r="C29" i="12" s="1"/>
  <c r="E29" i="15"/>
  <c r="D29" i="12" s="1"/>
  <c r="E99" i="15"/>
  <c r="D99" i="12" s="1"/>
  <c r="D99" i="15"/>
  <c r="C99" i="12" s="1"/>
  <c r="D92" i="15"/>
  <c r="C92" i="12" s="1"/>
  <c r="E92" i="15"/>
  <c r="D92" i="12" s="1"/>
  <c r="E94" i="15"/>
  <c r="D94" i="12" s="1"/>
  <c r="E26" i="15"/>
  <c r="D26" i="12" s="1"/>
  <c r="C78" i="15"/>
  <c r="E13" i="15"/>
  <c r="D13" i="12" s="1"/>
  <c r="S108" i="17"/>
  <c r="S104" i="17"/>
  <c r="S100" i="17"/>
  <c r="S96" i="17"/>
  <c r="S92" i="17"/>
  <c r="S88" i="17"/>
  <c r="S84" i="17"/>
  <c r="S80" i="17"/>
  <c r="S76" i="17"/>
  <c r="S72" i="17"/>
  <c r="S93" i="17"/>
  <c r="S91" i="17"/>
  <c r="S67" i="17"/>
  <c r="S63" i="17"/>
  <c r="S59" i="17"/>
  <c r="S55" i="17"/>
  <c r="S105" i="17"/>
  <c r="S82" i="17"/>
  <c r="S102" i="17"/>
  <c r="S97" i="17"/>
  <c r="S95" i="17"/>
  <c r="S73" i="17"/>
  <c r="S71" i="17"/>
  <c r="S94" i="17"/>
  <c r="S85" i="17"/>
  <c r="S87" i="17"/>
  <c r="S58" i="17"/>
  <c r="S31" i="17"/>
  <c r="S27" i="17"/>
  <c r="S23" i="17"/>
  <c r="S19" i="17"/>
  <c r="S15" i="17"/>
  <c r="S11" i="17"/>
  <c r="S7" i="17"/>
  <c r="S3" i="17"/>
  <c r="S103" i="17"/>
  <c r="S83" i="17"/>
  <c r="S69" i="17"/>
  <c r="S110" i="17"/>
  <c r="S107" i="17"/>
  <c r="S64" i="17"/>
  <c r="S56" i="17"/>
  <c r="S46" i="17"/>
  <c r="S44" i="17"/>
  <c r="S40" i="17"/>
  <c r="S101" i="17"/>
  <c r="S42" i="17"/>
  <c r="S26" i="17"/>
  <c r="S12" i="17"/>
  <c r="S9" i="17"/>
  <c r="S109" i="17"/>
  <c r="S106" i="17"/>
  <c r="S78" i="17"/>
  <c r="S70" i="17"/>
  <c r="S68" i="17"/>
  <c r="S62" i="17"/>
  <c r="S43" i="17"/>
  <c r="S41" i="17"/>
  <c r="S37" i="17"/>
  <c r="S57" i="17"/>
  <c r="S38" i="17"/>
  <c r="S30" i="17"/>
  <c r="S25" i="17"/>
  <c r="S8" i="17"/>
  <c r="S74" i="17"/>
  <c r="S60" i="17"/>
  <c r="S50" i="17"/>
  <c r="S33" i="17"/>
  <c r="S86" i="17"/>
  <c r="S81" i="17"/>
  <c r="S53" i="17"/>
  <c r="S32" i="17"/>
  <c r="S21" i="17"/>
  <c r="S6" i="17"/>
  <c r="S89" i="17"/>
  <c r="S65" i="17"/>
  <c r="S51" i="17"/>
  <c r="S34" i="17"/>
  <c r="S28" i="17"/>
  <c r="S18" i="17"/>
  <c r="S17" i="17"/>
  <c r="S39" i="17"/>
  <c r="S14" i="17"/>
  <c r="S90" i="17"/>
  <c r="S77" i="17"/>
  <c r="S29" i="17"/>
  <c r="S22" i="17"/>
  <c r="S45" i="17"/>
  <c r="S24" i="17"/>
  <c r="S4" i="17"/>
  <c r="S98" i="17"/>
  <c r="S66" i="17"/>
  <c r="S36" i="17"/>
  <c r="S20" i="17"/>
  <c r="S47" i="17"/>
  <c r="S79" i="17"/>
  <c r="S35" i="17"/>
  <c r="S5" i="17"/>
  <c r="S61" i="17"/>
  <c r="S54" i="17"/>
  <c r="S10" i="17"/>
  <c r="S48" i="17"/>
  <c r="S99" i="17"/>
  <c r="S75" i="17"/>
  <c r="S13" i="17"/>
  <c r="S16" i="17"/>
  <c r="S49" i="17"/>
  <c r="S52" i="17"/>
  <c r="E24" i="15"/>
  <c r="D24" i="12" s="1"/>
  <c r="C16" i="15"/>
  <c r="E75" i="15"/>
  <c r="D75" i="12" s="1"/>
  <c r="D75" i="15"/>
  <c r="C75" i="12" s="1"/>
  <c r="C75" i="15"/>
  <c r="E43" i="19"/>
  <c r="C43" i="19" s="1"/>
  <c r="G43" i="17"/>
  <c r="G43" i="16"/>
  <c r="G43" i="15"/>
  <c r="D43" i="13"/>
  <c r="C43" i="13"/>
  <c r="F49" i="13"/>
  <c r="C80" i="15"/>
  <c r="D84" i="15"/>
  <c r="C84" i="12" s="1"/>
  <c r="E84" i="15"/>
  <c r="D84" i="12" s="1"/>
  <c r="E101" i="15"/>
  <c r="D101" i="12" s="1"/>
  <c r="D101" i="15"/>
  <c r="C101" i="12" s="1"/>
  <c r="C101" i="15"/>
  <c r="D88" i="15"/>
  <c r="C88" i="12" s="1"/>
  <c r="C88" i="15"/>
  <c r="E88" i="15"/>
  <c r="D88" i="12" s="1"/>
  <c r="G33" i="17"/>
  <c r="E70" i="15"/>
  <c r="D70" i="12" s="1"/>
  <c r="D70" i="15"/>
  <c r="C70" i="12" s="1"/>
  <c r="D33" i="15"/>
  <c r="C33" i="12" s="1"/>
  <c r="E33" i="15"/>
  <c r="D33" i="12" s="1"/>
  <c r="E109" i="15"/>
  <c r="D109" i="12" s="1"/>
  <c r="D109" i="15"/>
  <c r="C109" i="12" s="1"/>
  <c r="D96" i="15"/>
  <c r="C96" i="12" s="1"/>
  <c r="E96" i="15"/>
  <c r="D96" i="12" s="1"/>
  <c r="C25" i="15"/>
  <c r="E41" i="15"/>
  <c r="D41" i="12" s="1"/>
  <c r="D6" i="15"/>
  <c r="C6" i="12" s="1"/>
  <c r="E6" i="15"/>
  <c r="D6" i="12" s="1"/>
  <c r="D107" i="15"/>
  <c r="C107" i="12" s="1"/>
  <c r="E107" i="15"/>
  <c r="D107" i="12" s="1"/>
  <c r="G42" i="17"/>
  <c r="E42" i="19"/>
  <c r="C42" i="19" s="1"/>
  <c r="G42" i="16"/>
  <c r="C42" i="13"/>
  <c r="F48" i="13"/>
  <c r="G42" i="15"/>
  <c r="D42" i="13"/>
  <c r="C21" i="15"/>
  <c r="Q107" i="17"/>
  <c r="Q103" i="17"/>
  <c r="Q99" i="17"/>
  <c r="Q95" i="17"/>
  <c r="Q91" i="17"/>
  <c r="Q87" i="17"/>
  <c r="Q83" i="17"/>
  <c r="Q79" i="17"/>
  <c r="Q75" i="17"/>
  <c r="Q71" i="17"/>
  <c r="Q106" i="17"/>
  <c r="Q89" i="17"/>
  <c r="Q80" i="17"/>
  <c r="Q78" i="17"/>
  <c r="Q108" i="17"/>
  <c r="Q93" i="17"/>
  <c r="Q67" i="17"/>
  <c r="Q63" i="17"/>
  <c r="Q59" i="17"/>
  <c r="Q101" i="17"/>
  <c r="Q92" i="17"/>
  <c r="Q90" i="17"/>
  <c r="Q100" i="17"/>
  <c r="Q97" i="17"/>
  <c r="Q88" i="17"/>
  <c r="Q70" i="17"/>
  <c r="Q64" i="17"/>
  <c r="Q104" i="17"/>
  <c r="Q102" i="17"/>
  <c r="Q98" i="17"/>
  <c r="Q96" i="17"/>
  <c r="Q86" i="17"/>
  <c r="Q84" i="17"/>
  <c r="Q47" i="17"/>
  <c r="Q39" i="17"/>
  <c r="Q105" i="17"/>
  <c r="Q94" i="17"/>
  <c r="Q85" i="17"/>
  <c r="Q109" i="17"/>
  <c r="Q76" i="17"/>
  <c r="Q110" i="17"/>
  <c r="Q60" i="17"/>
  <c r="Q52" i="17"/>
  <c r="Q48" i="17"/>
  <c r="Q31" i="17"/>
  <c r="Q65" i="17"/>
  <c r="Q54" i="17"/>
  <c r="Q50" i="17"/>
  <c r="Q20" i="17"/>
  <c r="Q17" i="17"/>
  <c r="Q3" i="17"/>
  <c r="Q56" i="17"/>
  <c r="Q81" i="17"/>
  <c r="Q73" i="17"/>
  <c r="Q72" i="17"/>
  <c r="Q49" i="17"/>
  <c r="Q45" i="17"/>
  <c r="Q27" i="17"/>
  <c r="Q55" i="17"/>
  <c r="Q34" i="17"/>
  <c r="Q14" i="17"/>
  <c r="Q12" i="17"/>
  <c r="Q5" i="17"/>
  <c r="Q68" i="17"/>
  <c r="Q43" i="17"/>
  <c r="Q10" i="17"/>
  <c r="Q74" i="17"/>
  <c r="Q69" i="17"/>
  <c r="Q58" i="17"/>
  <c r="Q57" i="17"/>
  <c r="Q38" i="17"/>
  <c r="Q30" i="17"/>
  <c r="Q25" i="17"/>
  <c r="Q8" i="17"/>
  <c r="Q40" i="17"/>
  <c r="Q36" i="17"/>
  <c r="Q26" i="17"/>
  <c r="Q24" i="17"/>
  <c r="Q13" i="17"/>
  <c r="Q11" i="17"/>
  <c r="Q9" i="17"/>
  <c r="Q32" i="17"/>
  <c r="Q53" i="17"/>
  <c r="Q51" i="17"/>
  <c r="Q29" i="17"/>
  <c r="Q41" i="17"/>
  <c r="Q23" i="17"/>
  <c r="Q77" i="17"/>
  <c r="Q46" i="17"/>
  <c r="Q15" i="17"/>
  <c r="Q16" i="17"/>
  <c r="Q44" i="17"/>
  <c r="Q7" i="17"/>
  <c r="Q35" i="17"/>
  <c r="Q61" i="17"/>
  <c r="Q18" i="17"/>
  <c r="Q19" i="17"/>
  <c r="Q4" i="17"/>
  <c r="Q33" i="17"/>
  <c r="Q66" i="17"/>
  <c r="Q6" i="17"/>
  <c r="Q82" i="17"/>
  <c r="Q37" i="17"/>
  <c r="Q62" i="17"/>
  <c r="Q42" i="17"/>
  <c r="Q21" i="17"/>
  <c r="Q28" i="17"/>
  <c r="Q22" i="17"/>
  <c r="E39" i="19"/>
  <c r="C39" i="19" s="1"/>
  <c r="G39" i="17"/>
  <c r="G39" i="16"/>
  <c r="G39" i="15"/>
  <c r="D39" i="13"/>
  <c r="C39" i="13"/>
  <c r="F45" i="13"/>
  <c r="C82" i="15"/>
  <c r="D15" i="15"/>
  <c r="C15" i="12" s="1"/>
  <c r="E15" i="15"/>
  <c r="D15" i="12" s="1"/>
  <c r="E81" i="15"/>
  <c r="D81" i="12" s="1"/>
  <c r="D81" i="15"/>
  <c r="C81" i="12" s="1"/>
  <c r="E49" i="15"/>
  <c r="D49" i="12" s="1"/>
  <c r="D64" i="15"/>
  <c r="C64" i="12" s="1"/>
  <c r="E64" i="15"/>
  <c r="D64" i="12" s="1"/>
  <c r="I11" i="20"/>
  <c r="C97" i="15"/>
  <c r="C11" i="15"/>
  <c r="C92" i="15"/>
  <c r="C107" i="15"/>
  <c r="I108" i="17"/>
  <c r="I104" i="17"/>
  <c r="I101" i="17"/>
  <c r="I99" i="17"/>
  <c r="I77" i="17"/>
  <c r="I75" i="17"/>
  <c r="I110" i="17"/>
  <c r="I107" i="17"/>
  <c r="I90" i="17"/>
  <c r="I88" i="17"/>
  <c r="I68" i="17"/>
  <c r="I64" i="17"/>
  <c r="I60" i="17"/>
  <c r="I56" i="17"/>
  <c r="I52" i="17"/>
  <c r="I48" i="17"/>
  <c r="I44" i="17"/>
  <c r="I40" i="17"/>
  <c r="I36" i="17"/>
  <c r="I81" i="17"/>
  <c r="I79" i="17"/>
  <c r="I100" i="17"/>
  <c r="I78" i="17"/>
  <c r="I76" i="17"/>
  <c r="I72" i="17"/>
  <c r="I71" i="17"/>
  <c r="I65" i="17"/>
  <c r="I105" i="17"/>
  <c r="I103" i="17"/>
  <c r="I96" i="17"/>
  <c r="I95" i="17"/>
  <c r="I87" i="17"/>
  <c r="I86" i="17"/>
  <c r="I73" i="17"/>
  <c r="I53" i="17"/>
  <c r="I34" i="17"/>
  <c r="I32" i="17"/>
  <c r="I74" i="17"/>
  <c r="I70" i="17"/>
  <c r="I69" i="17"/>
  <c r="I62" i="17"/>
  <c r="I55" i="17"/>
  <c r="I51" i="17"/>
  <c r="I49" i="17"/>
  <c r="I21" i="17"/>
  <c r="I18" i="17"/>
  <c r="I4" i="17"/>
  <c r="I91" i="17"/>
  <c r="I82" i="17"/>
  <c r="I67" i="17"/>
  <c r="I58" i="17"/>
  <c r="I102" i="17"/>
  <c r="I97" i="17"/>
  <c r="I93" i="17"/>
  <c r="I54" i="17"/>
  <c r="I28" i="17"/>
  <c r="I45" i="17"/>
  <c r="I29" i="17"/>
  <c r="I15" i="17"/>
  <c r="I6" i="17"/>
  <c r="I92" i="17"/>
  <c r="I85" i="17"/>
  <c r="I80" i="17"/>
  <c r="I13" i="17"/>
  <c r="I106" i="17"/>
  <c r="I11" i="17"/>
  <c r="I9" i="17"/>
  <c r="I61" i="17"/>
  <c r="I38" i="17"/>
  <c r="I3" i="17"/>
  <c r="I94" i="17"/>
  <c r="I41" i="17"/>
  <c r="I98" i="17"/>
  <c r="I83" i="17"/>
  <c r="I57" i="17"/>
  <c r="I66" i="17"/>
  <c r="I35" i="17"/>
  <c r="I33" i="17"/>
  <c r="I12" i="17"/>
  <c r="I37" i="17"/>
  <c r="I27" i="17"/>
  <c r="I26" i="17"/>
  <c r="I17" i="17"/>
  <c r="I5" i="17"/>
  <c r="I24" i="17"/>
  <c r="I22" i="17"/>
  <c r="I59" i="17"/>
  <c r="I47" i="17"/>
  <c r="I16" i="17"/>
  <c r="I14" i="17"/>
  <c r="I89" i="17"/>
  <c r="I46" i="17"/>
  <c r="I30" i="17"/>
  <c r="I42" i="17"/>
  <c r="I109" i="17"/>
  <c r="I50" i="17"/>
  <c r="I8" i="17"/>
  <c r="I25" i="17"/>
  <c r="I63" i="17"/>
  <c r="I23" i="17"/>
  <c r="I43" i="17"/>
  <c r="I39" i="17"/>
  <c r="I7" i="17"/>
  <c r="I20" i="17"/>
  <c r="I84" i="17"/>
  <c r="I31" i="17"/>
  <c r="I10" i="17"/>
  <c r="I19" i="17"/>
  <c r="D35" i="15"/>
  <c r="C35" i="12" s="1"/>
  <c r="C35" i="15"/>
  <c r="E89" i="15"/>
  <c r="D89" i="12" s="1"/>
  <c r="D89" i="15"/>
  <c r="C89" i="12" s="1"/>
  <c r="E90" i="15"/>
  <c r="D90" i="12" s="1"/>
  <c r="D90" i="15"/>
  <c r="C90" i="12" s="1"/>
  <c r="Q103" i="16"/>
  <c r="Q95" i="16"/>
  <c r="Q87" i="16"/>
  <c r="Q79" i="16"/>
  <c r="Q70" i="16"/>
  <c r="Q66" i="16"/>
  <c r="Q62" i="16"/>
  <c r="Q58" i="16"/>
  <c r="Q54" i="16"/>
  <c r="Q50" i="16"/>
  <c r="Q109" i="16"/>
  <c r="Q107" i="16"/>
  <c r="Q101" i="16"/>
  <c r="Q99" i="16"/>
  <c r="Q93" i="16"/>
  <c r="Q91" i="16"/>
  <c r="Q85" i="16"/>
  <c r="Q83" i="16"/>
  <c r="Q77" i="16"/>
  <c r="Q75" i="16"/>
  <c r="Q68" i="16"/>
  <c r="Q63" i="16"/>
  <c r="Q105" i="16"/>
  <c r="Q97" i="16"/>
  <c r="Q89" i="16"/>
  <c r="Q81" i="16"/>
  <c r="Q73" i="16"/>
  <c r="Q53" i="16"/>
  <c r="Q48" i="16"/>
  <c r="Q45" i="16"/>
  <c r="Q41" i="16"/>
  <c r="Q37" i="16"/>
  <c r="Q33" i="16"/>
  <c r="Q29" i="16"/>
  <c r="Q25" i="16"/>
  <c r="Q21" i="16"/>
  <c r="Q17" i="16"/>
  <c r="Q13" i="16"/>
  <c r="Q9" i="16"/>
  <c r="Q5" i="16"/>
  <c r="Q71" i="16"/>
  <c r="Q72" i="16"/>
  <c r="Q67" i="16"/>
  <c r="Q110" i="16"/>
  <c r="Q98" i="16"/>
  <c r="Q86" i="16"/>
  <c r="Q104" i="16"/>
  <c r="Q96" i="16"/>
  <c r="Q46" i="16"/>
  <c r="Q8" i="16"/>
  <c r="Q3" i="16"/>
  <c r="Q88" i="16"/>
  <c r="Q64" i="16"/>
  <c r="Q61" i="16"/>
  <c r="Q36" i="16"/>
  <c r="Q31" i="16"/>
  <c r="Q26" i="16"/>
  <c r="Q82" i="16"/>
  <c r="Q55" i="16"/>
  <c r="Q49" i="16"/>
  <c r="Q12" i="16"/>
  <c r="Q7" i="16"/>
  <c r="Q94" i="16"/>
  <c r="Q92" i="16"/>
  <c r="Q80" i="16"/>
  <c r="Q78" i="16"/>
  <c r="Q76" i="16"/>
  <c r="Q40" i="16"/>
  <c r="Q35" i="16"/>
  <c r="Q30" i="16"/>
  <c r="Q65" i="16"/>
  <c r="Q57" i="16"/>
  <c r="Q106" i="16"/>
  <c r="Q44" i="16"/>
  <c r="Q23" i="16"/>
  <c r="Q59" i="16"/>
  <c r="Q34" i="16"/>
  <c r="Q27" i="16"/>
  <c r="Q15" i="16"/>
  <c r="Q90" i="16"/>
  <c r="Q69" i="16"/>
  <c r="Q56" i="16"/>
  <c r="Q47" i="16"/>
  <c r="Q108" i="16"/>
  <c r="Q10" i="16"/>
  <c r="Q38" i="16"/>
  <c r="Q16" i="16"/>
  <c r="Q42" i="16"/>
  <c r="Q52" i="16"/>
  <c r="Q22" i="16"/>
  <c r="Q84" i="16"/>
  <c r="Q28" i="16"/>
  <c r="Q19" i="16"/>
  <c r="Q4" i="16"/>
  <c r="Q51" i="16"/>
  <c r="Q24" i="16"/>
  <c r="Q102" i="16"/>
  <c r="Q74" i="16"/>
  <c r="Q11" i="16"/>
  <c r="Q18" i="16"/>
  <c r="Q32" i="16"/>
  <c r="Q100" i="16"/>
  <c r="Q60" i="16"/>
  <c r="Q20" i="16"/>
  <c r="Q14" i="16"/>
  <c r="Q43" i="16"/>
  <c r="Q6" i="16"/>
  <c r="Q39" i="16"/>
  <c r="G107" i="16"/>
  <c r="G103" i="16"/>
  <c r="G99" i="16"/>
  <c r="G95" i="16"/>
  <c r="G91" i="16"/>
  <c r="G87" i="16"/>
  <c r="G79" i="16"/>
  <c r="G75" i="16"/>
  <c r="G106" i="16"/>
  <c r="G98" i="16"/>
  <c r="G90" i="16"/>
  <c r="G82" i="16"/>
  <c r="G74" i="16"/>
  <c r="G66" i="16"/>
  <c r="G61" i="16"/>
  <c r="G104" i="16"/>
  <c r="G96" i="16"/>
  <c r="G88" i="16"/>
  <c r="G80" i="16"/>
  <c r="G69" i="16"/>
  <c r="G64" i="16"/>
  <c r="G59" i="16"/>
  <c r="G70" i="16"/>
  <c r="G65" i="16"/>
  <c r="G60" i="16"/>
  <c r="G93" i="16"/>
  <c r="G105" i="16"/>
  <c r="G92" i="16"/>
  <c r="G109" i="16"/>
  <c r="G29" i="16"/>
  <c r="G24" i="16"/>
  <c r="G19" i="16"/>
  <c r="G14" i="16"/>
  <c r="G89" i="16"/>
  <c r="G63" i="16"/>
  <c r="G62" i="16"/>
  <c r="G5" i="16"/>
  <c r="G97" i="16"/>
  <c r="G28" i="16"/>
  <c r="G23" i="16"/>
  <c r="G18" i="16"/>
  <c r="G68" i="16"/>
  <c r="G84" i="16"/>
  <c r="G76" i="16"/>
  <c r="G100" i="16"/>
  <c r="G78" i="16"/>
  <c r="G71" i="16"/>
  <c r="G31" i="16"/>
  <c r="G12" i="16"/>
  <c r="G67" i="16"/>
  <c r="G58" i="16"/>
  <c r="G30" i="16"/>
  <c r="G17" i="16"/>
  <c r="G6" i="16"/>
  <c r="G57" i="16"/>
  <c r="G16" i="16"/>
  <c r="G101" i="16"/>
  <c r="G86" i="16"/>
  <c r="G22" i="16"/>
  <c r="G10" i="16"/>
  <c r="G94" i="16"/>
  <c r="G32" i="16"/>
  <c r="G72" i="16"/>
  <c r="G27" i="16"/>
  <c r="G9" i="16"/>
  <c r="G21" i="16"/>
  <c r="G20" i="16"/>
  <c r="G11" i="16"/>
  <c r="G7" i="16"/>
  <c r="G73" i="16"/>
  <c r="G3" i="16"/>
  <c r="G81" i="16"/>
  <c r="G25" i="16"/>
  <c r="G108" i="16"/>
  <c r="G77" i="16"/>
  <c r="G13" i="16"/>
  <c r="G110" i="16"/>
  <c r="G15" i="16"/>
  <c r="G26" i="16"/>
  <c r="G8" i="16"/>
  <c r="C89" i="15"/>
  <c r="G38" i="16"/>
  <c r="E27" i="15"/>
  <c r="D27" i="12" s="1"/>
  <c r="D27" i="15"/>
  <c r="C27" i="12" s="1"/>
  <c r="C27" i="15"/>
  <c r="E105" i="15"/>
  <c r="D105" i="12" s="1"/>
  <c r="D105" i="15"/>
  <c r="C105" i="12" s="1"/>
  <c r="E53" i="15"/>
  <c r="D53" i="12" s="1"/>
  <c r="D68" i="15"/>
  <c r="C68" i="12" s="1"/>
  <c r="E68" i="15"/>
  <c r="D68" i="12" s="1"/>
  <c r="G40" i="16"/>
  <c r="C85" i="15"/>
  <c r="C29" i="15"/>
  <c r="D87" i="15"/>
  <c r="C87" i="12" s="1"/>
  <c r="E87" i="15"/>
  <c r="D87" i="12" s="1"/>
  <c r="E37" i="15"/>
  <c r="D37" i="12" s="1"/>
  <c r="D37" i="15"/>
  <c r="C37" i="12" s="1"/>
  <c r="D102" i="15"/>
  <c r="C102" i="12" s="1"/>
  <c r="E102" i="15"/>
  <c r="D102" i="12" s="1"/>
  <c r="E100" i="15"/>
  <c r="D100" i="12" s="1"/>
  <c r="D100" i="15"/>
  <c r="C100" i="12" s="1"/>
  <c r="E52" i="19"/>
  <c r="C52" i="19" s="1"/>
  <c r="G52" i="17"/>
  <c r="G52" i="16"/>
  <c r="D52" i="13"/>
  <c r="C52" i="13"/>
  <c r="G52" i="15"/>
  <c r="E66" i="15"/>
  <c r="D66" i="12" s="1"/>
  <c r="E104" i="15"/>
  <c r="D104" i="12" s="1"/>
  <c r="D104" i="15"/>
  <c r="C104" i="12" s="1"/>
  <c r="E65" i="15"/>
  <c r="D65" i="12" s="1"/>
  <c r="D65" i="15"/>
  <c r="C65" i="12" s="1"/>
  <c r="E108" i="15"/>
  <c r="D108" i="12" s="1"/>
  <c r="D108" i="15"/>
  <c r="C108" i="12" s="1"/>
  <c r="C108" i="15"/>
  <c r="D20" i="15"/>
  <c r="C20" i="12" s="1"/>
  <c r="K107" i="16"/>
  <c r="K99" i="16"/>
  <c r="K91" i="16"/>
  <c r="K83" i="16"/>
  <c r="K75" i="16"/>
  <c r="K72" i="16"/>
  <c r="K68" i="16"/>
  <c r="K64" i="16"/>
  <c r="K60" i="16"/>
  <c r="K56" i="16"/>
  <c r="K52" i="16"/>
  <c r="K48" i="16"/>
  <c r="K108" i="16"/>
  <c r="K106" i="16"/>
  <c r="K104" i="16"/>
  <c r="K100" i="16"/>
  <c r="K98" i="16"/>
  <c r="K96" i="16"/>
  <c r="K92" i="16"/>
  <c r="K90" i="16"/>
  <c r="K88" i="16"/>
  <c r="K84" i="16"/>
  <c r="K82" i="16"/>
  <c r="K80" i="16"/>
  <c r="K76" i="16"/>
  <c r="K74" i="16"/>
  <c r="K67" i="16"/>
  <c r="K62" i="16"/>
  <c r="K57" i="16"/>
  <c r="K43" i="16"/>
  <c r="K39" i="16"/>
  <c r="K35" i="16"/>
  <c r="K31" i="16"/>
  <c r="K27" i="16"/>
  <c r="K23" i="16"/>
  <c r="K19" i="16"/>
  <c r="K15" i="16"/>
  <c r="K11" i="16"/>
  <c r="K7" i="16"/>
  <c r="K3" i="16"/>
  <c r="K110" i="16"/>
  <c r="K109" i="16"/>
  <c r="K97" i="16"/>
  <c r="K86" i="16"/>
  <c r="K85" i="16"/>
  <c r="K73" i="16"/>
  <c r="K103" i="16"/>
  <c r="K102" i="16"/>
  <c r="K93" i="16"/>
  <c r="K79" i="16"/>
  <c r="K77" i="16"/>
  <c r="K71" i="16"/>
  <c r="K51" i="16"/>
  <c r="K49" i="16"/>
  <c r="K22" i="16"/>
  <c r="K17" i="16"/>
  <c r="K12" i="16"/>
  <c r="K95" i="16"/>
  <c r="K94" i="16"/>
  <c r="K78" i="16"/>
  <c r="K70" i="16"/>
  <c r="K54" i="16"/>
  <c r="K45" i="16"/>
  <c r="K40" i="16"/>
  <c r="K26" i="16"/>
  <c r="K21" i="16"/>
  <c r="K16" i="16"/>
  <c r="K59" i="16"/>
  <c r="K58" i="16"/>
  <c r="K44" i="16"/>
  <c r="K6" i="16"/>
  <c r="K69" i="16"/>
  <c r="K105" i="16"/>
  <c r="K87" i="16"/>
  <c r="K65" i="16"/>
  <c r="K25" i="16"/>
  <c r="K37" i="16"/>
  <c r="K29" i="16"/>
  <c r="K101" i="16"/>
  <c r="K36" i="16"/>
  <c r="K28" i="16"/>
  <c r="K61" i="16"/>
  <c r="K55" i="16"/>
  <c r="K14" i="16"/>
  <c r="K4" i="16"/>
  <c r="K63" i="16"/>
  <c r="K13" i="16"/>
  <c r="K8" i="16"/>
  <c r="K47" i="16"/>
  <c r="K38" i="16"/>
  <c r="K42" i="16"/>
  <c r="K20" i="16"/>
  <c r="K81" i="16"/>
  <c r="K50" i="16"/>
  <c r="K46" i="16"/>
  <c r="K32" i="16"/>
  <c r="K18" i="16"/>
  <c r="K30" i="16"/>
  <c r="K9" i="16"/>
  <c r="K66" i="16"/>
  <c r="K53" i="16"/>
  <c r="K41" i="16"/>
  <c r="K34" i="16"/>
  <c r="K5" i="16"/>
  <c r="K10" i="16"/>
  <c r="K89" i="16"/>
  <c r="K33" i="16"/>
  <c r="K24" i="16"/>
  <c r="K109" i="17"/>
  <c r="K105" i="17"/>
  <c r="K101" i="17"/>
  <c r="K97" i="17"/>
  <c r="K93" i="17"/>
  <c r="K89" i="17"/>
  <c r="K85" i="17"/>
  <c r="K81" i="17"/>
  <c r="K77" i="17"/>
  <c r="K73" i="17"/>
  <c r="K104" i="17"/>
  <c r="K79" i="17"/>
  <c r="K94" i="17"/>
  <c r="K92" i="17"/>
  <c r="K83" i="17"/>
  <c r="K69" i="17"/>
  <c r="K65" i="17"/>
  <c r="K61" i="17"/>
  <c r="K57" i="17"/>
  <c r="K102" i="17"/>
  <c r="K82" i="17"/>
  <c r="K80" i="17"/>
  <c r="K68" i="17"/>
  <c r="K51" i="17"/>
  <c r="K43" i="17"/>
  <c r="K35" i="17"/>
  <c r="K106" i="17"/>
  <c r="K84" i="17"/>
  <c r="K95" i="17"/>
  <c r="K86" i="17"/>
  <c r="K67" i="17"/>
  <c r="K58" i="17"/>
  <c r="K47" i="17"/>
  <c r="K45" i="17"/>
  <c r="K100" i="17"/>
  <c r="K91" i="17"/>
  <c r="K41" i="17"/>
  <c r="K27" i="17"/>
  <c r="K13" i="17"/>
  <c r="K10" i="17"/>
  <c r="K66" i="17"/>
  <c r="K98" i="17"/>
  <c r="K88" i="17"/>
  <c r="K64" i="17"/>
  <c r="K56" i="17"/>
  <c r="K52" i="17"/>
  <c r="K40" i="17"/>
  <c r="K36" i="17"/>
  <c r="K11" i="17"/>
  <c r="K9" i="17"/>
  <c r="K110" i="17"/>
  <c r="K48" i="17"/>
  <c r="K26" i="17"/>
  <c r="K24" i="17"/>
  <c r="K90" i="17"/>
  <c r="K39" i="17"/>
  <c r="K31" i="17"/>
  <c r="K7" i="17"/>
  <c r="K107" i="17"/>
  <c r="K96" i="17"/>
  <c r="K71" i="17"/>
  <c r="K63" i="17"/>
  <c r="K62" i="17"/>
  <c r="K60" i="17"/>
  <c r="K50" i="17"/>
  <c r="K42" i="17"/>
  <c r="K37" i="17"/>
  <c r="K8" i="17"/>
  <c r="K44" i="17"/>
  <c r="K23" i="17"/>
  <c r="K14" i="17"/>
  <c r="K103" i="17"/>
  <c r="K99" i="17"/>
  <c r="K70" i="17"/>
  <c r="K54" i="17"/>
  <c r="K16" i="17"/>
  <c r="K108" i="17"/>
  <c r="K55" i="17"/>
  <c r="K25" i="17"/>
  <c r="K49" i="17"/>
  <c r="K33" i="17"/>
  <c r="K87" i="17"/>
  <c r="K34" i="17"/>
  <c r="K4" i="17"/>
  <c r="K30" i="17"/>
  <c r="K20" i="17"/>
  <c r="K19" i="17"/>
  <c r="K17" i="17"/>
  <c r="K78" i="17"/>
  <c r="K18" i="17"/>
  <c r="K75" i="17"/>
  <c r="K46" i="17"/>
  <c r="K22" i="17"/>
  <c r="K38" i="17"/>
  <c r="K6" i="17"/>
  <c r="K3" i="17"/>
  <c r="K32" i="17"/>
  <c r="K76" i="17"/>
  <c r="K21" i="17"/>
  <c r="K59" i="17"/>
  <c r="K29" i="17"/>
  <c r="K12" i="17"/>
  <c r="K5" i="17"/>
  <c r="K28" i="17"/>
  <c r="K74" i="17"/>
  <c r="K15" i="17"/>
  <c r="K53" i="17"/>
  <c r="K72" i="17"/>
  <c r="G108" i="17"/>
  <c r="G104" i="17"/>
  <c r="G100" i="17"/>
  <c r="G96" i="17"/>
  <c r="G92" i="17"/>
  <c r="G88" i="17"/>
  <c r="G84" i="17"/>
  <c r="G80" i="17"/>
  <c r="G76" i="17"/>
  <c r="G72" i="17"/>
  <c r="G97" i="17"/>
  <c r="G95" i="17"/>
  <c r="G73" i="17"/>
  <c r="G71" i="17"/>
  <c r="G67" i="17"/>
  <c r="G63" i="17"/>
  <c r="G59" i="17"/>
  <c r="G86" i="17"/>
  <c r="G101" i="17"/>
  <c r="G99" i="17"/>
  <c r="G77" i="17"/>
  <c r="G75" i="17"/>
  <c r="G106" i="17"/>
  <c r="G103" i="17"/>
  <c r="G98" i="17"/>
  <c r="G74" i="17"/>
  <c r="G66" i="17"/>
  <c r="G31" i="17"/>
  <c r="G27" i="17"/>
  <c r="G23" i="17"/>
  <c r="G19" i="17"/>
  <c r="G15" i="17"/>
  <c r="G11" i="17"/>
  <c r="G7" i="17"/>
  <c r="G3" i="17"/>
  <c r="G68" i="17"/>
  <c r="G89" i="17"/>
  <c r="G90" i="17"/>
  <c r="G109" i="17"/>
  <c r="G78" i="17"/>
  <c r="G29" i="17"/>
  <c r="G26" i="17"/>
  <c r="G12" i="17"/>
  <c r="G105" i="17"/>
  <c r="G83" i="17"/>
  <c r="G60" i="17"/>
  <c r="G94" i="17"/>
  <c r="G82" i="17"/>
  <c r="G32" i="17"/>
  <c r="G21" i="17"/>
  <c r="G17" i="17"/>
  <c r="G110" i="17"/>
  <c r="G6" i="17"/>
  <c r="G4" i="17"/>
  <c r="G93" i="17"/>
  <c r="G57" i="17"/>
  <c r="G22" i="17"/>
  <c r="G20" i="17"/>
  <c r="G18" i="17"/>
  <c r="G16" i="17"/>
  <c r="G107" i="17"/>
  <c r="G81" i="17"/>
  <c r="G24" i="17"/>
  <c r="G10" i="17"/>
  <c r="G9" i="17"/>
  <c r="G69" i="17"/>
  <c r="G62" i="17"/>
  <c r="G30" i="17"/>
  <c r="G28" i="17"/>
  <c r="G85" i="17"/>
  <c r="G64" i="17"/>
  <c r="G61" i="17"/>
  <c r="G58" i="17"/>
  <c r="G14" i="17"/>
  <c r="G5" i="17"/>
  <c r="G65" i="17"/>
  <c r="G79" i="17"/>
  <c r="G25" i="17"/>
  <c r="G13" i="17"/>
  <c r="G8" i="17"/>
  <c r="G91" i="17"/>
  <c r="G87" i="17"/>
  <c r="G102" i="17"/>
  <c r="G70" i="17"/>
  <c r="G38" i="17"/>
  <c r="E38" i="15"/>
  <c r="D38" i="12" s="1"/>
  <c r="D38" i="15"/>
  <c r="C38" i="12" s="1"/>
  <c r="E93" i="15"/>
  <c r="D93" i="12" s="1"/>
  <c r="D93" i="15"/>
  <c r="C93" i="12" s="1"/>
  <c r="E57" i="15"/>
  <c r="D57" i="12" s="1"/>
  <c r="D57" i="15"/>
  <c r="C57" i="12" s="1"/>
  <c r="E72" i="15"/>
  <c r="D72" i="12" s="1"/>
  <c r="D72" i="15"/>
  <c r="C72" i="12" s="1"/>
  <c r="E77" i="15"/>
  <c r="D77" i="12" s="1"/>
  <c r="G40" i="17"/>
  <c r="C17" i="15"/>
  <c r="E62" i="15"/>
  <c r="D62" i="12" s="1"/>
  <c r="G36" i="17"/>
  <c r="W104" i="16"/>
  <c r="W96" i="16"/>
  <c r="W88" i="16"/>
  <c r="W80" i="16"/>
  <c r="W72" i="16"/>
  <c r="W68" i="16"/>
  <c r="W64" i="16"/>
  <c r="W60" i="16"/>
  <c r="W56" i="16"/>
  <c r="W52" i="16"/>
  <c r="W48" i="16"/>
  <c r="W110" i="16"/>
  <c r="W102" i="16"/>
  <c r="W94" i="16"/>
  <c r="W86" i="16"/>
  <c r="W78" i="16"/>
  <c r="W59" i="16"/>
  <c r="W108" i="16"/>
  <c r="W106" i="16"/>
  <c r="W100" i="16"/>
  <c r="W98" i="16"/>
  <c r="W92" i="16"/>
  <c r="W90" i="16"/>
  <c r="W84" i="16"/>
  <c r="W82" i="16"/>
  <c r="W76" i="16"/>
  <c r="W74" i="16"/>
  <c r="W43" i="16"/>
  <c r="W39" i="16"/>
  <c r="W35" i="16"/>
  <c r="W31" i="16"/>
  <c r="W27" i="16"/>
  <c r="W23" i="16"/>
  <c r="W19" i="16"/>
  <c r="W15" i="16"/>
  <c r="W11" i="16"/>
  <c r="W7" i="16"/>
  <c r="W3" i="16"/>
  <c r="W67" i="16"/>
  <c r="W62" i="16"/>
  <c r="W57" i="16"/>
  <c r="W109" i="16"/>
  <c r="W107" i="16"/>
  <c r="W105" i="16"/>
  <c r="W103" i="16"/>
  <c r="W101" i="16"/>
  <c r="W99" i="16"/>
  <c r="W97" i="16"/>
  <c r="W95" i="16"/>
  <c r="W93" i="16"/>
  <c r="W91" i="16"/>
  <c r="W89" i="16"/>
  <c r="W87" i="16"/>
  <c r="W85" i="16"/>
  <c r="W83" i="16"/>
  <c r="W81" i="16"/>
  <c r="W79" i="16"/>
  <c r="W77" i="16"/>
  <c r="W75" i="16"/>
  <c r="W73" i="16"/>
  <c r="W63" i="16"/>
  <c r="W58" i="16"/>
  <c r="W53" i="16"/>
  <c r="W42" i="16"/>
  <c r="W37" i="16"/>
  <c r="W32" i="16"/>
  <c r="W47" i="16"/>
  <c r="W22" i="16"/>
  <c r="W17" i="16"/>
  <c r="W12" i="16"/>
  <c r="W46" i="16"/>
  <c r="W41" i="16"/>
  <c r="W36" i="16"/>
  <c r="W69" i="16"/>
  <c r="W66" i="16"/>
  <c r="W50" i="16"/>
  <c r="W26" i="16"/>
  <c r="W21" i="16"/>
  <c r="W16" i="16"/>
  <c r="W51" i="16"/>
  <c r="W29" i="16"/>
  <c r="W71" i="16"/>
  <c r="W49" i="16"/>
  <c r="W45" i="16"/>
  <c r="W13" i="16"/>
  <c r="W65" i="16"/>
  <c r="W24" i="16"/>
  <c r="W70" i="16"/>
  <c r="W8" i="16"/>
  <c r="W25" i="16"/>
  <c r="W18" i="16"/>
  <c r="W6" i="16"/>
  <c r="W40" i="16"/>
  <c r="W14" i="16"/>
  <c r="W55" i="16"/>
  <c r="W28" i="16"/>
  <c r="W61" i="16"/>
  <c r="W38" i="16"/>
  <c r="W54" i="16"/>
  <c r="W5" i="16"/>
  <c r="W33" i="16"/>
  <c r="W9" i="16"/>
  <c r="W20" i="16"/>
  <c r="W10" i="16"/>
  <c r="W44" i="16"/>
  <c r="W4" i="16"/>
  <c r="W34" i="16"/>
  <c r="W30" i="16"/>
  <c r="W109" i="17"/>
  <c r="W105" i="17"/>
  <c r="W101" i="17"/>
  <c r="W97" i="17"/>
  <c r="W93" i="17"/>
  <c r="W89" i="17"/>
  <c r="W85" i="17"/>
  <c r="W81" i="17"/>
  <c r="W77" i="17"/>
  <c r="W73" i="17"/>
  <c r="W99" i="17"/>
  <c r="W75" i="17"/>
  <c r="W90" i="17"/>
  <c r="W88" i="17"/>
  <c r="W110" i="17"/>
  <c r="W107" i="17"/>
  <c r="W79" i="17"/>
  <c r="W69" i="17"/>
  <c r="W65" i="17"/>
  <c r="W61" i="17"/>
  <c r="W57" i="17"/>
  <c r="W100" i="17"/>
  <c r="W78" i="17"/>
  <c r="W76" i="17"/>
  <c r="W106" i="17"/>
  <c r="W84" i="17"/>
  <c r="W82" i="17"/>
  <c r="W63" i="17"/>
  <c r="W80" i="17"/>
  <c r="W48" i="17"/>
  <c r="W40" i="17"/>
  <c r="W32" i="17"/>
  <c r="W74" i="17"/>
  <c r="W96" i="17"/>
  <c r="W87" i="17"/>
  <c r="W83" i="17"/>
  <c r="W59" i="17"/>
  <c r="W53" i="17"/>
  <c r="W34" i="17"/>
  <c r="W51" i="17"/>
  <c r="W49" i="17"/>
  <c r="W24" i="17"/>
  <c r="W10" i="17"/>
  <c r="W7" i="17"/>
  <c r="W102" i="17"/>
  <c r="W98" i="17"/>
  <c r="W71" i="17"/>
  <c r="W55" i="17"/>
  <c r="W103" i="17"/>
  <c r="W66" i="17"/>
  <c r="W54" i="17"/>
  <c r="W52" i="17"/>
  <c r="W31" i="17"/>
  <c r="W108" i="17"/>
  <c r="W62" i="17"/>
  <c r="W60" i="17"/>
  <c r="W56" i="17"/>
  <c r="W42" i="17"/>
  <c r="W37" i="17"/>
  <c r="W15" i="17"/>
  <c r="W86" i="17"/>
  <c r="W41" i="17"/>
  <c r="W13" i="17"/>
  <c r="W4" i="17"/>
  <c r="W45" i="17"/>
  <c r="W29" i="17"/>
  <c r="W26" i="17"/>
  <c r="W11" i="17"/>
  <c r="W9" i="17"/>
  <c r="W47" i="17"/>
  <c r="W39" i="17"/>
  <c r="W3" i="17"/>
  <c r="W104" i="17"/>
  <c r="W91" i="17"/>
  <c r="W72" i="17"/>
  <c r="W36" i="17"/>
  <c r="W35" i="17"/>
  <c r="W16" i="17"/>
  <c r="W43" i="17"/>
  <c r="W22" i="17"/>
  <c r="W94" i="17"/>
  <c r="W92" i="17"/>
  <c r="W44" i="17"/>
  <c r="W30" i="17"/>
  <c r="W70" i="17"/>
  <c r="W28" i="17"/>
  <c r="W20" i="17"/>
  <c r="W19" i="17"/>
  <c r="W33" i="17"/>
  <c r="W25" i="17"/>
  <c r="W64" i="17"/>
  <c r="W12" i="17"/>
  <c r="W8" i="17"/>
  <c r="W5" i="17"/>
  <c r="W27" i="17"/>
  <c r="W58" i="17"/>
  <c r="W50" i="17"/>
  <c r="W68" i="17"/>
  <c r="W17" i="17"/>
  <c r="W67" i="17"/>
  <c r="W6" i="17"/>
  <c r="W46" i="17"/>
  <c r="W23" i="17"/>
  <c r="W95" i="17"/>
  <c r="W14" i="17"/>
  <c r="W38" i="17"/>
  <c r="W21" i="17"/>
  <c r="W18" i="17"/>
  <c r="D83" i="15"/>
  <c r="C83" i="12" s="1"/>
  <c r="C83" i="15"/>
  <c r="E83" i="15"/>
  <c r="D83" i="12" s="1"/>
  <c r="E40" i="15"/>
  <c r="D40" i="12" s="1"/>
  <c r="C40" i="15"/>
  <c r="E45" i="15"/>
  <c r="D45" i="12" s="1"/>
  <c r="C6" i="15"/>
  <c r="C65" i="15"/>
  <c r="H109" i="16"/>
  <c r="H101" i="16"/>
  <c r="H93" i="16"/>
  <c r="H85" i="16"/>
  <c r="H77" i="16"/>
  <c r="H71" i="16"/>
  <c r="H67" i="16"/>
  <c r="H63" i="16"/>
  <c r="H59" i="16"/>
  <c r="H55" i="16"/>
  <c r="H51" i="16"/>
  <c r="H47" i="16"/>
  <c r="H104" i="16"/>
  <c r="H96" i="16"/>
  <c r="H88" i="16"/>
  <c r="H80" i="16"/>
  <c r="H69" i="16"/>
  <c r="H64" i="16"/>
  <c r="H46" i="16"/>
  <c r="H42" i="16"/>
  <c r="H38" i="16"/>
  <c r="H34" i="16"/>
  <c r="H30" i="16"/>
  <c r="H26" i="16"/>
  <c r="H22" i="16"/>
  <c r="H18" i="16"/>
  <c r="H14" i="16"/>
  <c r="H10" i="16"/>
  <c r="H6" i="16"/>
  <c r="H110" i="16"/>
  <c r="H108" i="16"/>
  <c r="H102" i="16"/>
  <c r="H100" i="16"/>
  <c r="H94" i="16"/>
  <c r="H92" i="16"/>
  <c r="H86" i="16"/>
  <c r="H84" i="16"/>
  <c r="H78" i="16"/>
  <c r="H76" i="16"/>
  <c r="H54" i="16"/>
  <c r="H99" i="16"/>
  <c r="H87" i="16"/>
  <c r="H75" i="16"/>
  <c r="H65" i="16"/>
  <c r="H56" i="16"/>
  <c r="H105" i="16"/>
  <c r="H29" i="16"/>
  <c r="H24" i="16"/>
  <c r="H19" i="16"/>
  <c r="H83" i="16"/>
  <c r="H82" i="16"/>
  <c r="H81" i="16"/>
  <c r="H72" i="16"/>
  <c r="H9" i="16"/>
  <c r="H4" i="16"/>
  <c r="H97" i="16"/>
  <c r="H61" i="16"/>
  <c r="H33" i="16"/>
  <c r="H28" i="16"/>
  <c r="H23" i="16"/>
  <c r="H106" i="16"/>
  <c r="H90" i="16"/>
  <c r="H60" i="16"/>
  <c r="H48" i="16"/>
  <c r="H13" i="16"/>
  <c r="H8" i="16"/>
  <c r="H3" i="16"/>
  <c r="H35" i="16"/>
  <c r="H27" i="16"/>
  <c r="H73" i="16"/>
  <c r="H41" i="16"/>
  <c r="H95" i="16"/>
  <c r="H89" i="16"/>
  <c r="H45" i="16"/>
  <c r="H62" i="16"/>
  <c r="H58" i="16"/>
  <c r="H52" i="16"/>
  <c r="H98" i="16"/>
  <c r="H57" i="16"/>
  <c r="H16" i="16"/>
  <c r="H36" i="16"/>
  <c r="H49" i="16"/>
  <c r="H43" i="16"/>
  <c r="H15" i="16"/>
  <c r="H5" i="16"/>
  <c r="H21" i="16"/>
  <c r="H68" i="16"/>
  <c r="H66" i="16"/>
  <c r="H39" i="16"/>
  <c r="H74" i="16"/>
  <c r="H12" i="16"/>
  <c r="H11" i="16"/>
  <c r="H7" i="16"/>
  <c r="H70" i="16"/>
  <c r="H50" i="16"/>
  <c r="H107" i="16"/>
  <c r="H37" i="16"/>
  <c r="H32" i="16"/>
  <c r="H25" i="16"/>
  <c r="H44" i="16"/>
  <c r="H53" i="16"/>
  <c r="H91" i="16"/>
  <c r="H103" i="16"/>
  <c r="H17" i="16"/>
  <c r="H40" i="16"/>
  <c r="H31" i="16"/>
  <c r="H79" i="16"/>
  <c r="H20" i="16"/>
  <c r="V109" i="17"/>
  <c r="V105" i="17"/>
  <c r="V101" i="17"/>
  <c r="V97" i="17"/>
  <c r="V93" i="17"/>
  <c r="V89" i="17"/>
  <c r="V85" i="17"/>
  <c r="V81" i="17"/>
  <c r="V77" i="17"/>
  <c r="V73" i="17"/>
  <c r="V108" i="17"/>
  <c r="V86" i="17"/>
  <c r="V84" i="17"/>
  <c r="V68" i="17"/>
  <c r="V64" i="17"/>
  <c r="V60" i="17"/>
  <c r="V56" i="17"/>
  <c r="V99" i="17"/>
  <c r="V75" i="17"/>
  <c r="V90" i="17"/>
  <c r="V88" i="17"/>
  <c r="V106" i="17"/>
  <c r="V103" i="17"/>
  <c r="V87" i="17"/>
  <c r="V83" i="17"/>
  <c r="V66" i="17"/>
  <c r="V107" i="17"/>
  <c r="V82" i="17"/>
  <c r="V79" i="17"/>
  <c r="V78" i="17"/>
  <c r="V63" i="17"/>
  <c r="V28" i="17"/>
  <c r="V24" i="17"/>
  <c r="V20" i="17"/>
  <c r="V16" i="17"/>
  <c r="V12" i="17"/>
  <c r="V8" i="17"/>
  <c r="V4" i="17"/>
  <c r="V80" i="17"/>
  <c r="V92" i="17"/>
  <c r="V76" i="17"/>
  <c r="V36" i="17"/>
  <c r="V32" i="17"/>
  <c r="V96" i="17"/>
  <c r="V59" i="17"/>
  <c r="V53" i="17"/>
  <c r="V34" i="17"/>
  <c r="V21" i="17"/>
  <c r="V67" i="17"/>
  <c r="V95" i="17"/>
  <c r="V74" i="17"/>
  <c r="V70" i="17"/>
  <c r="V69" i="17"/>
  <c r="V54" i="17"/>
  <c r="V46" i="17"/>
  <c r="V19" i="17"/>
  <c r="V17" i="17"/>
  <c r="V98" i="17"/>
  <c r="V62" i="17"/>
  <c r="V61" i="17"/>
  <c r="V49" i="17"/>
  <c r="V42" i="17"/>
  <c r="V37" i="17"/>
  <c r="V15" i="17"/>
  <c r="V71" i="17"/>
  <c r="V65" i="17"/>
  <c r="V41" i="17"/>
  <c r="V13" i="17"/>
  <c r="V72" i="17"/>
  <c r="V44" i="17"/>
  <c r="V35" i="17"/>
  <c r="V14" i="17"/>
  <c r="V5" i="17"/>
  <c r="V33" i="17"/>
  <c r="V104" i="17"/>
  <c r="V27" i="17"/>
  <c r="V25" i="17"/>
  <c r="V110" i="17"/>
  <c r="V48" i="17"/>
  <c r="V45" i="17"/>
  <c r="V7" i="17"/>
  <c r="V57" i="17"/>
  <c r="V52" i="17"/>
  <c r="V47" i="17"/>
  <c r="V43" i="17"/>
  <c r="V22" i="17"/>
  <c r="V51" i="17"/>
  <c r="V38" i="17"/>
  <c r="V30" i="17"/>
  <c r="V29" i="17"/>
  <c r="V102" i="17"/>
  <c r="V91" i="17"/>
  <c r="V23" i="17"/>
  <c r="V6" i="17"/>
  <c r="V3" i="17"/>
  <c r="V26" i="17"/>
  <c r="V9" i="17"/>
  <c r="V55" i="17"/>
  <c r="V39" i="17"/>
  <c r="V58" i="17"/>
  <c r="V50" i="17"/>
  <c r="V94" i="17"/>
  <c r="V18" i="17"/>
  <c r="V10" i="17"/>
  <c r="V31" i="17"/>
  <c r="V100" i="17"/>
  <c r="V11" i="17"/>
  <c r="V40" i="17"/>
  <c r="O105" i="16"/>
  <c r="O97" i="16"/>
  <c r="O89" i="16"/>
  <c r="O81" i="16"/>
  <c r="O73" i="16"/>
  <c r="O65" i="16"/>
  <c r="O60" i="16"/>
  <c r="O103" i="16"/>
  <c r="O95" i="16"/>
  <c r="O87" i="16"/>
  <c r="O79" i="16"/>
  <c r="O109" i="16"/>
  <c r="O107" i="16"/>
  <c r="O101" i="16"/>
  <c r="O99" i="16"/>
  <c r="O93" i="16"/>
  <c r="O91" i="16"/>
  <c r="O85" i="16"/>
  <c r="O83" i="16"/>
  <c r="O77" i="16"/>
  <c r="O75" i="16"/>
  <c r="O68" i="16"/>
  <c r="O63" i="16"/>
  <c r="O58" i="16"/>
  <c r="O69" i="16"/>
  <c r="O64" i="16"/>
  <c r="O59" i="16"/>
  <c r="O54" i="16"/>
  <c r="O61" i="16"/>
  <c r="O100" i="16"/>
  <c r="O88" i="16"/>
  <c r="O110" i="16"/>
  <c r="O70" i="16"/>
  <c r="O66" i="16"/>
  <c r="O53" i="16"/>
  <c r="O43" i="16"/>
  <c r="O38" i="16"/>
  <c r="O33" i="16"/>
  <c r="O86" i="16"/>
  <c r="O67" i="16"/>
  <c r="O28" i="16"/>
  <c r="O23" i="16"/>
  <c r="O18" i="16"/>
  <c r="O13" i="16"/>
  <c r="O42" i="16"/>
  <c r="O37" i="16"/>
  <c r="O4" i="16"/>
  <c r="O108" i="16"/>
  <c r="O51" i="16"/>
  <c r="O47" i="16"/>
  <c r="O32" i="16"/>
  <c r="O27" i="16"/>
  <c r="O22" i="16"/>
  <c r="O17" i="16"/>
  <c r="O84" i="16"/>
  <c r="O40" i="16"/>
  <c r="O25" i="16"/>
  <c r="O102" i="16"/>
  <c r="O94" i="16"/>
  <c r="O45" i="16"/>
  <c r="O31" i="16"/>
  <c r="O92" i="16"/>
  <c r="O50" i="16"/>
  <c r="O21" i="16"/>
  <c r="O10" i="16"/>
  <c r="O104" i="16"/>
  <c r="O98" i="16"/>
  <c r="O72" i="16"/>
  <c r="O48" i="16"/>
  <c r="O41" i="16"/>
  <c r="O34" i="16"/>
  <c r="O55" i="16"/>
  <c r="O52" i="16"/>
  <c r="O49" i="16"/>
  <c r="O12" i="16"/>
  <c r="O3" i="16"/>
  <c r="O106" i="16"/>
  <c r="O44" i="16"/>
  <c r="O29" i="16"/>
  <c r="O11" i="16"/>
  <c r="O90" i="16"/>
  <c r="O62" i="16"/>
  <c r="O26" i="16"/>
  <c r="O6" i="16"/>
  <c r="O71" i="16"/>
  <c r="O80" i="16"/>
  <c r="O30" i="16"/>
  <c r="O39" i="16"/>
  <c r="O5" i="16"/>
  <c r="O56" i="16"/>
  <c r="O76" i="16"/>
  <c r="O14" i="16"/>
  <c r="O57" i="16"/>
  <c r="O35" i="16"/>
  <c r="O8" i="16"/>
  <c r="O19" i="16"/>
  <c r="O15" i="16"/>
  <c r="O78" i="16"/>
  <c r="O36" i="16"/>
  <c r="O24" i="16"/>
  <c r="O20" i="16"/>
  <c r="O96" i="16"/>
  <c r="O74" i="16"/>
  <c r="O9" i="16"/>
  <c r="O7" i="16"/>
  <c r="O16" i="16"/>
  <c r="O46" i="16"/>
  <c r="O82" i="16"/>
  <c r="I10" i="20"/>
  <c r="O110" i="17"/>
  <c r="O106" i="17"/>
  <c r="O102" i="17"/>
  <c r="O87" i="17"/>
  <c r="O85" i="17"/>
  <c r="O109" i="17"/>
  <c r="O100" i="17"/>
  <c r="O98" i="17"/>
  <c r="O76" i="17"/>
  <c r="O74" i="17"/>
  <c r="O70" i="17"/>
  <c r="O66" i="17"/>
  <c r="O62" i="17"/>
  <c r="O58" i="17"/>
  <c r="O54" i="17"/>
  <c r="O50" i="17"/>
  <c r="O46" i="17"/>
  <c r="O42" i="17"/>
  <c r="O38" i="17"/>
  <c r="O34" i="17"/>
  <c r="O91" i="17"/>
  <c r="O89" i="17"/>
  <c r="O107" i="17"/>
  <c r="O88" i="17"/>
  <c r="O86" i="17"/>
  <c r="O67" i="17"/>
  <c r="O99" i="17"/>
  <c r="O95" i="17"/>
  <c r="O49" i="17"/>
  <c r="O41" i="17"/>
  <c r="O33" i="17"/>
  <c r="O101" i="17"/>
  <c r="O97" i="17"/>
  <c r="O93" i="17"/>
  <c r="O92" i="17"/>
  <c r="O90" i="17"/>
  <c r="O108" i="17"/>
  <c r="O81" i="17"/>
  <c r="O78" i="17"/>
  <c r="O104" i="17"/>
  <c r="O82" i="17"/>
  <c r="O79" i="17"/>
  <c r="O75" i="17"/>
  <c r="O61" i="17"/>
  <c r="O35" i="17"/>
  <c r="O57" i="17"/>
  <c r="O28" i="17"/>
  <c r="O25" i="17"/>
  <c r="O11" i="17"/>
  <c r="O83" i="17"/>
  <c r="O60" i="17"/>
  <c r="O77" i="17"/>
  <c r="O55" i="17"/>
  <c r="O53" i="17"/>
  <c r="O73" i="17"/>
  <c r="O51" i="17"/>
  <c r="O44" i="17"/>
  <c r="O39" i="17"/>
  <c r="O22" i="17"/>
  <c r="O18" i="17"/>
  <c r="O16" i="17"/>
  <c r="O47" i="17"/>
  <c r="O3" i="17"/>
  <c r="O59" i="17"/>
  <c r="O14" i="17"/>
  <c r="O12" i="17"/>
  <c r="O5" i="17"/>
  <c r="O84" i="17"/>
  <c r="O64" i="17"/>
  <c r="O4" i="17"/>
  <c r="O96" i="17"/>
  <c r="O48" i="17"/>
  <c r="O45" i="17"/>
  <c r="O68" i="17"/>
  <c r="O52" i="17"/>
  <c r="O21" i="17"/>
  <c r="O7" i="17"/>
  <c r="O24" i="17"/>
  <c r="O40" i="17"/>
  <c r="O9" i="17"/>
  <c r="O26" i="17"/>
  <c r="O8" i="17"/>
  <c r="O72" i="17"/>
  <c r="O36" i="17"/>
  <c r="O32" i="17"/>
  <c r="O94" i="17"/>
  <c r="O56" i="17"/>
  <c r="O19" i="17"/>
  <c r="O10" i="17"/>
  <c r="O6" i="17"/>
  <c r="O23" i="17"/>
  <c r="O80" i="17"/>
  <c r="O71" i="17"/>
  <c r="O29" i="17"/>
  <c r="O69" i="17"/>
  <c r="O37" i="17"/>
  <c r="O63" i="17"/>
  <c r="O43" i="17"/>
  <c r="O65" i="17"/>
  <c r="O17" i="17"/>
  <c r="O27" i="17"/>
  <c r="O30" i="17"/>
  <c r="O105" i="17"/>
  <c r="O20" i="17"/>
  <c r="O31" i="17"/>
  <c r="O103" i="17"/>
  <c r="O15" i="17"/>
  <c r="O13" i="17"/>
  <c r="C99" i="15"/>
  <c r="T71" i="16"/>
  <c r="T67" i="16"/>
  <c r="T63" i="16"/>
  <c r="T59" i="16"/>
  <c r="T55" i="16"/>
  <c r="T51" i="16"/>
  <c r="T47" i="16"/>
  <c r="T66" i="16"/>
  <c r="T61" i="16"/>
  <c r="T46" i="16"/>
  <c r="T42" i="16"/>
  <c r="T38" i="16"/>
  <c r="T34" i="16"/>
  <c r="T30" i="16"/>
  <c r="T26" i="16"/>
  <c r="T22" i="16"/>
  <c r="T18" i="16"/>
  <c r="T14" i="16"/>
  <c r="T10" i="16"/>
  <c r="T6" i="16"/>
  <c r="T69" i="16"/>
  <c r="T64" i="16"/>
  <c r="T70" i="16"/>
  <c r="T65" i="16"/>
  <c r="T60" i="16"/>
  <c r="T102" i="16"/>
  <c r="T78" i="16"/>
  <c r="T68" i="16"/>
  <c r="T53" i="16"/>
  <c r="T109" i="16"/>
  <c r="T108" i="16"/>
  <c r="T96" i="16"/>
  <c r="T97" i="16"/>
  <c r="T106" i="16"/>
  <c r="T62" i="16"/>
  <c r="T52" i="16"/>
  <c r="T44" i="16"/>
  <c r="T39" i="16"/>
  <c r="T105" i="16"/>
  <c r="T89" i="16"/>
  <c r="T29" i="16"/>
  <c r="T24" i="16"/>
  <c r="T19" i="16"/>
  <c r="T84" i="16"/>
  <c r="T83" i="16"/>
  <c r="T81" i="16"/>
  <c r="T79" i="16"/>
  <c r="T74" i="16"/>
  <c r="T72" i="16"/>
  <c r="T43" i="16"/>
  <c r="T5" i="16"/>
  <c r="T110" i="16"/>
  <c r="T75" i="16"/>
  <c r="T73" i="16"/>
  <c r="T33" i="16"/>
  <c r="T28" i="16"/>
  <c r="T23" i="16"/>
  <c r="T100" i="16"/>
  <c r="T91" i="16"/>
  <c r="T85" i="16"/>
  <c r="T82" i="16"/>
  <c r="T103" i="16"/>
  <c r="T58" i="16"/>
  <c r="T36" i="16"/>
  <c r="T93" i="16"/>
  <c r="T90" i="16"/>
  <c r="T80" i="16"/>
  <c r="T76" i="16"/>
  <c r="T20" i="16"/>
  <c r="T87" i="16"/>
  <c r="T56" i="16"/>
  <c r="T94" i="16"/>
  <c r="T25" i="16"/>
  <c r="T95" i="16"/>
  <c r="T50" i="16"/>
  <c r="T9" i="16"/>
  <c r="T31" i="16"/>
  <c r="T21" i="16"/>
  <c r="T8" i="16"/>
  <c r="T7" i="16"/>
  <c r="T101" i="16"/>
  <c r="T88" i="16"/>
  <c r="T77" i="16"/>
  <c r="T54" i="16"/>
  <c r="T15" i="16"/>
  <c r="T13" i="16"/>
  <c r="T4" i="16"/>
  <c r="T49" i="16"/>
  <c r="T45" i="16"/>
  <c r="T86" i="16"/>
  <c r="T41" i="16"/>
  <c r="T98" i="16"/>
  <c r="T40" i="16"/>
  <c r="T12" i="16"/>
  <c r="T92" i="16"/>
  <c r="T16" i="16"/>
  <c r="T99" i="16"/>
  <c r="T48" i="16"/>
  <c r="T57" i="16"/>
  <c r="T27" i="16"/>
  <c r="T3" i="16"/>
  <c r="T17" i="16"/>
  <c r="T37" i="16"/>
  <c r="T11" i="16"/>
  <c r="T104" i="16"/>
  <c r="T107" i="16"/>
  <c r="T32" i="16"/>
  <c r="T35" i="16"/>
  <c r="E47" i="15"/>
  <c r="D47" i="12" s="1"/>
  <c r="E98" i="15"/>
  <c r="D98" i="12" s="1"/>
  <c r="D98" i="15"/>
  <c r="C98" i="12" s="1"/>
  <c r="D61" i="15"/>
  <c r="C61" i="12" s="1"/>
  <c r="E61" i="15"/>
  <c r="D61" i="12" s="1"/>
  <c r="E76" i="15"/>
  <c r="D76" i="12" s="1"/>
  <c r="D76" i="15"/>
  <c r="C76" i="12" s="1"/>
  <c r="C67" i="15"/>
  <c r="C59" i="15"/>
  <c r="C61" i="15"/>
  <c r="G37" i="17"/>
  <c r="C87" i="15"/>
  <c r="E50" i="19"/>
  <c r="C50" i="19" s="1"/>
  <c r="G50" i="17"/>
  <c r="G50" i="16"/>
  <c r="C50" i="13"/>
  <c r="F56" i="13"/>
  <c r="D50" i="13"/>
  <c r="G50" i="15"/>
  <c r="C90" i="15"/>
  <c r="C79" i="34" l="1"/>
  <c r="C58" i="34"/>
  <c r="C26" i="34"/>
  <c r="C66" i="34"/>
  <c r="C110" i="34"/>
  <c r="C20" i="34"/>
  <c r="C13" i="34"/>
  <c r="G46" i="16"/>
  <c r="G37" i="16"/>
  <c r="P80" i="16"/>
  <c r="P90" i="16"/>
  <c r="P31" i="16"/>
  <c r="P74" i="16"/>
  <c r="P98" i="16"/>
  <c r="P54" i="16"/>
  <c r="P40" i="16"/>
  <c r="P11" i="16"/>
  <c r="P82" i="16"/>
  <c r="P38" i="16"/>
  <c r="P24" i="16"/>
  <c r="P83" i="16"/>
  <c r="P25" i="16"/>
  <c r="P66" i="16"/>
  <c r="P97" i="16"/>
  <c r="P67" i="16"/>
  <c r="P53" i="16"/>
  <c r="P10" i="16"/>
  <c r="P96" i="16"/>
  <c r="P52" i="16"/>
  <c r="P9" i="16"/>
  <c r="P60" i="16"/>
  <c r="P103" i="16"/>
  <c r="P16" i="16"/>
  <c r="P109" i="16"/>
  <c r="P81" i="16"/>
  <c r="P37" i="16"/>
  <c r="P23" i="16"/>
  <c r="P65" i="16"/>
  <c r="P51" i="16"/>
  <c r="P108" i="16"/>
  <c r="P94" i="16"/>
  <c r="P36" i="16"/>
  <c r="P7" i="16"/>
  <c r="P89" i="16"/>
  <c r="P86" i="16"/>
  <c r="P50" i="16"/>
  <c r="P93" i="16"/>
  <c r="P78" i="16"/>
  <c r="P63" i="16"/>
  <c r="P20" i="16"/>
  <c r="P4" i="16"/>
  <c r="P32" i="16"/>
  <c r="P104" i="16"/>
  <c r="P45" i="16"/>
  <c r="P106" i="16"/>
  <c r="P49" i="16"/>
  <c r="P62" i="16"/>
  <c r="P47" i="16"/>
  <c r="P75" i="16"/>
  <c r="P59" i="16"/>
  <c r="P30" i="16"/>
  <c r="P33" i="16"/>
  <c r="P105" i="16"/>
  <c r="P91" i="16"/>
  <c r="P76" i="16"/>
  <c r="P18" i="16"/>
  <c r="P3" i="16"/>
  <c r="P17" i="16"/>
  <c r="P88" i="16"/>
  <c r="P73" i="16"/>
  <c r="P58" i="16"/>
  <c r="P44" i="16"/>
  <c r="P101" i="16"/>
  <c r="P29" i="16"/>
  <c r="P57" i="16"/>
  <c r="P43" i="16"/>
  <c r="P13" i="16"/>
  <c r="P99" i="16"/>
  <c r="P70" i="16"/>
  <c r="P27" i="16"/>
  <c r="P12" i="16"/>
  <c r="P61" i="16"/>
  <c r="P14" i="16"/>
  <c r="P15" i="16"/>
  <c r="P107" i="16"/>
  <c r="P68" i="16"/>
  <c r="P46" i="16"/>
  <c r="P69" i="16"/>
  <c r="P102" i="16"/>
  <c r="P34" i="16"/>
  <c r="P22" i="16"/>
  <c r="P42" i="16"/>
  <c r="P92" i="16"/>
  <c r="P55" i="16"/>
  <c r="P35" i="16"/>
  <c r="P56" i="16"/>
  <c r="P84" i="16"/>
  <c r="P72" i="16"/>
  <c r="P48" i="16"/>
  <c r="P6" i="16"/>
  <c r="P8" i="16"/>
  <c r="P28" i="16"/>
  <c r="P5" i="16"/>
  <c r="P26" i="16"/>
  <c r="P71" i="16"/>
  <c r="P87" i="16"/>
  <c r="P77" i="16"/>
  <c r="P21" i="16"/>
  <c r="P110" i="16"/>
  <c r="P85" i="16"/>
  <c r="P41" i="16"/>
  <c r="P19" i="16"/>
  <c r="P100" i="16"/>
  <c r="P64" i="16"/>
  <c r="P79" i="16"/>
  <c r="P95" i="16"/>
  <c r="P39" i="16"/>
  <c r="G34" i="16"/>
  <c r="R73" i="16"/>
  <c r="R57" i="16"/>
  <c r="R62" i="16"/>
  <c r="R52" i="16"/>
  <c r="R97" i="16"/>
  <c r="R89" i="16"/>
  <c r="R81" i="16"/>
  <c r="R66" i="16"/>
  <c r="R61" i="16"/>
  <c r="R71" i="16"/>
  <c r="R56" i="16"/>
  <c r="G4" i="16"/>
  <c r="G85" i="16"/>
  <c r="G102" i="16"/>
  <c r="R59" i="16"/>
  <c r="R31" i="16"/>
  <c r="R101" i="16"/>
  <c r="C73" i="34"/>
  <c r="C44" i="34"/>
  <c r="G36" i="16"/>
  <c r="G35" i="16"/>
  <c r="I39" i="34"/>
  <c r="I41" i="34"/>
  <c r="I43" i="34"/>
  <c r="I50" i="34"/>
  <c r="C46" i="15"/>
  <c r="D46" i="15"/>
  <c r="C46" i="12" s="1"/>
  <c r="I46" i="34"/>
  <c r="I52" i="34"/>
  <c r="I42" i="34"/>
  <c r="C83" i="34"/>
  <c r="C11" i="34"/>
  <c r="F42" i="34"/>
  <c r="C31" i="34"/>
  <c r="C102" i="34"/>
  <c r="C28" i="34"/>
  <c r="C33" i="34"/>
  <c r="C97" i="34"/>
  <c r="C16" i="34"/>
  <c r="C12" i="34"/>
  <c r="C37" i="34"/>
  <c r="C36" i="34"/>
  <c r="C15" i="34"/>
  <c r="C80" i="34"/>
  <c r="C60" i="34"/>
  <c r="C94" i="34"/>
  <c r="C91" i="34"/>
  <c r="C82" i="34"/>
  <c r="C75" i="34"/>
  <c r="C4" i="34"/>
  <c r="C104" i="34"/>
  <c r="C24" i="34"/>
  <c r="C87" i="34"/>
  <c r="C99" i="34"/>
  <c r="C17" i="34"/>
  <c r="C85" i="34"/>
  <c r="C78" i="34"/>
  <c r="C93" i="34"/>
  <c r="C74" i="34"/>
  <c r="C106" i="34"/>
  <c r="C71" i="34"/>
  <c r="C107" i="34"/>
  <c r="C72" i="34"/>
  <c r="C8" i="34"/>
  <c r="C92" i="34"/>
  <c r="C109" i="34"/>
  <c r="C96" i="34"/>
  <c r="C76" i="34"/>
  <c r="C29" i="34"/>
  <c r="C89" i="34"/>
  <c r="C30" i="34"/>
  <c r="C108" i="34"/>
  <c r="F39" i="34"/>
  <c r="C38" i="34"/>
  <c r="C7" i="34"/>
  <c r="C68" i="34"/>
  <c r="C61" i="34"/>
  <c r="C65" i="34"/>
  <c r="F52" i="34"/>
  <c r="C21" i="34"/>
  <c r="C63" i="34"/>
  <c r="C70" i="34"/>
  <c r="C23" i="34"/>
  <c r="C98" i="34"/>
  <c r="C59" i="34"/>
  <c r="C6" i="34"/>
  <c r="C25" i="34"/>
  <c r="C88" i="34"/>
  <c r="C57" i="34"/>
  <c r="C81" i="34"/>
  <c r="C67" i="34"/>
  <c r="C35" i="34"/>
  <c r="F41" i="34"/>
  <c r="C10" i="34"/>
  <c r="C105" i="34"/>
  <c r="C32" i="34"/>
  <c r="C22" i="34"/>
  <c r="C84" i="34"/>
  <c r="C27" i="34"/>
  <c r="F50" i="34"/>
  <c r="C41" i="34"/>
  <c r="C90" i="34"/>
  <c r="C40" i="34"/>
  <c r="C101" i="34"/>
  <c r="F43" i="34"/>
  <c r="C103" i="34"/>
  <c r="C77" i="34"/>
  <c r="C9" i="34"/>
  <c r="C100" i="34"/>
  <c r="C64" i="34"/>
  <c r="C35" i="17"/>
  <c r="C36" i="17"/>
  <c r="C62" i="17"/>
  <c r="C93" i="17"/>
  <c r="C12" i="17"/>
  <c r="C101" i="17"/>
  <c r="C84" i="17"/>
  <c r="C21" i="17"/>
  <c r="C46" i="17"/>
  <c r="C26" i="17"/>
  <c r="C34" i="17"/>
  <c r="C33" i="17"/>
  <c r="D60" i="17"/>
  <c r="G60" i="12" s="1"/>
  <c r="E60" i="17"/>
  <c r="H60" i="12" s="1"/>
  <c r="E8" i="17"/>
  <c r="H8" i="12" s="1"/>
  <c r="D8" i="17"/>
  <c r="G8" i="12" s="1"/>
  <c r="C88" i="17"/>
  <c r="E63" i="17"/>
  <c r="H63" i="12" s="1"/>
  <c r="D63" i="17"/>
  <c r="G63" i="12" s="1"/>
  <c r="E39" i="17"/>
  <c r="H39" i="12" s="1"/>
  <c r="D39" i="17"/>
  <c r="G39" i="12" s="1"/>
  <c r="D66" i="17"/>
  <c r="G66" i="12" s="1"/>
  <c r="E66" i="17"/>
  <c r="H66" i="12" s="1"/>
  <c r="C79" i="17"/>
  <c r="C9" i="17"/>
  <c r="C6" i="17"/>
  <c r="C29" i="17"/>
  <c r="C27" i="17"/>
  <c r="C92" i="17"/>
  <c r="D41" i="15"/>
  <c r="C41" i="12" s="1"/>
  <c r="C43" i="15"/>
  <c r="D43" i="15"/>
  <c r="C43" i="12" s="1"/>
  <c r="E59" i="17"/>
  <c r="H59" i="12" s="1"/>
  <c r="D59" i="17"/>
  <c r="G59" i="12" s="1"/>
  <c r="D12" i="17"/>
  <c r="G12" i="12" s="1"/>
  <c r="E12" i="17"/>
  <c r="H12" i="12" s="1"/>
  <c r="E84" i="17"/>
  <c r="H84" i="12" s="1"/>
  <c r="D84" i="17"/>
  <c r="G84" i="12" s="1"/>
  <c r="E49" i="17"/>
  <c r="H49" i="12" s="1"/>
  <c r="E44" i="17"/>
  <c r="H44" i="12" s="1"/>
  <c r="D44" i="17"/>
  <c r="G44" i="12" s="1"/>
  <c r="D33" i="17"/>
  <c r="G33" i="12" s="1"/>
  <c r="E33" i="17"/>
  <c r="H33" i="12" s="1"/>
  <c r="E54" i="17"/>
  <c r="H54" i="12" s="1"/>
  <c r="D70" i="17"/>
  <c r="G70" i="12" s="1"/>
  <c r="E70" i="17"/>
  <c r="H70" i="12" s="1"/>
  <c r="E86" i="17"/>
  <c r="H86" i="12" s="1"/>
  <c r="D86" i="17"/>
  <c r="G86" i="12" s="1"/>
  <c r="E69" i="17"/>
  <c r="H69" i="12" s="1"/>
  <c r="D69" i="17"/>
  <c r="G69" i="12" s="1"/>
  <c r="E19" i="17"/>
  <c r="H19" i="12" s="1"/>
  <c r="D19" i="17"/>
  <c r="G19" i="12" s="1"/>
  <c r="E89" i="17"/>
  <c r="H89" i="12" s="1"/>
  <c r="D89" i="17"/>
  <c r="G89" i="12" s="1"/>
  <c r="C25" i="17"/>
  <c r="C4" i="17"/>
  <c r="C86" i="17"/>
  <c r="D14" i="17"/>
  <c r="G14" i="12" s="1"/>
  <c r="E14" i="17"/>
  <c r="H14" i="12" s="1"/>
  <c r="E21" i="17"/>
  <c r="H21" i="12" s="1"/>
  <c r="D21" i="17"/>
  <c r="G21" i="12" s="1"/>
  <c r="D22" i="17"/>
  <c r="G22" i="12" s="1"/>
  <c r="E22" i="17"/>
  <c r="H22" i="12" s="1"/>
  <c r="E95" i="17"/>
  <c r="H95" i="12" s="1"/>
  <c r="D95" i="17"/>
  <c r="G95" i="12" s="1"/>
  <c r="E82" i="17"/>
  <c r="H82" i="12" s="1"/>
  <c r="D82" i="17"/>
  <c r="G82" i="12" s="1"/>
  <c r="C59" i="17"/>
  <c r="C50" i="17"/>
  <c r="C65" i="17"/>
  <c r="C10" i="17"/>
  <c r="C110" i="17"/>
  <c r="C78" i="17"/>
  <c r="C31" i="17"/>
  <c r="C63" i="17"/>
  <c r="C96" i="17"/>
  <c r="D42" i="15"/>
  <c r="C42" i="12" s="1"/>
  <c r="C42" i="15"/>
  <c r="E23" i="17"/>
  <c r="H23" i="12" s="1"/>
  <c r="D23" i="17"/>
  <c r="G23" i="12" s="1"/>
  <c r="D26" i="17"/>
  <c r="G26" i="12" s="1"/>
  <c r="E26" i="17"/>
  <c r="H26" i="12" s="1"/>
  <c r="E13" i="17"/>
  <c r="H13" i="12" s="1"/>
  <c r="D13" i="17"/>
  <c r="G13" i="12" s="1"/>
  <c r="E77" i="17"/>
  <c r="H77" i="12" s="1"/>
  <c r="D77" i="17"/>
  <c r="G77" i="12" s="1"/>
  <c r="E51" i="17"/>
  <c r="H51" i="12" s="1"/>
  <c r="D35" i="17"/>
  <c r="G35" i="12" s="1"/>
  <c r="E35" i="17"/>
  <c r="H35" i="12" s="1"/>
  <c r="E56" i="17"/>
  <c r="H56" i="12" s="1"/>
  <c r="E76" i="17"/>
  <c r="H76" i="12" s="1"/>
  <c r="D76" i="17"/>
  <c r="G76" i="12" s="1"/>
  <c r="E90" i="17"/>
  <c r="H90" i="12" s="1"/>
  <c r="D90" i="17"/>
  <c r="G90" i="12" s="1"/>
  <c r="C41" i="17"/>
  <c r="D9" i="17"/>
  <c r="G9" i="12" s="1"/>
  <c r="E9" i="17"/>
  <c r="H9" i="12" s="1"/>
  <c r="D18" i="17"/>
  <c r="G18" i="12" s="1"/>
  <c r="E18" i="17"/>
  <c r="H18" i="12" s="1"/>
  <c r="C69" i="17"/>
  <c r="C23" i="17"/>
  <c r="E11" i="17"/>
  <c r="H11" i="12" s="1"/>
  <c r="D11" i="17"/>
  <c r="G11" i="12" s="1"/>
  <c r="C5" i="17"/>
  <c r="C24" i="17"/>
  <c r="C17" i="17"/>
  <c r="C109" i="17"/>
  <c r="C66" i="17"/>
  <c r="C67" i="17"/>
  <c r="C100" i="17"/>
  <c r="E48" i="19"/>
  <c r="C48" i="19" s="1"/>
  <c r="G48" i="16"/>
  <c r="G48" i="17"/>
  <c r="C48" i="17" s="1"/>
  <c r="G48" i="15"/>
  <c r="D48" i="13"/>
  <c r="C48" i="13"/>
  <c r="F54" i="13"/>
  <c r="C43" i="17"/>
  <c r="E41" i="17"/>
  <c r="H41" i="12" s="1"/>
  <c r="D41" i="17"/>
  <c r="G41" i="12" s="1"/>
  <c r="E42" i="17"/>
  <c r="H42" i="12" s="1"/>
  <c r="D42" i="17"/>
  <c r="G42" i="12" s="1"/>
  <c r="E45" i="17"/>
  <c r="H45" i="12" s="1"/>
  <c r="E101" i="17"/>
  <c r="H101" i="12" s="1"/>
  <c r="D101" i="17"/>
  <c r="G101" i="12" s="1"/>
  <c r="E20" i="17"/>
  <c r="H20" i="12" s="1"/>
  <c r="D20" i="17"/>
  <c r="G20" i="12" s="1"/>
  <c r="E61" i="17"/>
  <c r="H61" i="12" s="1"/>
  <c r="D61" i="17"/>
  <c r="G61" i="12" s="1"/>
  <c r="E67" i="17"/>
  <c r="H67" i="12" s="1"/>
  <c r="D67" i="17"/>
  <c r="G67" i="12" s="1"/>
  <c r="E100" i="17"/>
  <c r="H100" i="12" s="1"/>
  <c r="D100" i="17"/>
  <c r="G100" i="12" s="1"/>
  <c r="E94" i="17"/>
  <c r="H94" i="12" s="1"/>
  <c r="D94" i="17"/>
  <c r="G94" i="12" s="1"/>
  <c r="D62" i="17"/>
  <c r="G62" i="12" s="1"/>
  <c r="E62" i="17"/>
  <c r="H62" i="12" s="1"/>
  <c r="C14" i="17"/>
  <c r="C81" i="17"/>
  <c r="C90" i="17"/>
  <c r="C71" i="17"/>
  <c r="C104" i="17"/>
  <c r="D52" i="17"/>
  <c r="G52" i="12" s="1"/>
  <c r="E52" i="17"/>
  <c r="H52" i="12" s="1"/>
  <c r="D50" i="17"/>
  <c r="G50" i="12" s="1"/>
  <c r="E50" i="17"/>
  <c r="H50" i="12" s="1"/>
  <c r="E105" i="17"/>
  <c r="H105" i="12" s="1"/>
  <c r="D105" i="17"/>
  <c r="G105" i="12" s="1"/>
  <c r="E28" i="17"/>
  <c r="H28" i="12" s="1"/>
  <c r="D28" i="17"/>
  <c r="G28" i="12" s="1"/>
  <c r="E104" i="17"/>
  <c r="H104" i="12" s="1"/>
  <c r="D104" i="17"/>
  <c r="G104" i="12" s="1"/>
  <c r="E91" i="17"/>
  <c r="H91" i="12" s="1"/>
  <c r="D91" i="17"/>
  <c r="G91" i="12" s="1"/>
  <c r="E98" i="17"/>
  <c r="H98" i="12" s="1"/>
  <c r="D98" i="17"/>
  <c r="G98" i="12" s="1"/>
  <c r="C37" i="17"/>
  <c r="C58" i="17"/>
  <c r="C32" i="17"/>
  <c r="C98" i="17"/>
  <c r="C108" i="17"/>
  <c r="E45" i="19"/>
  <c r="C45" i="19" s="1"/>
  <c r="G45" i="17"/>
  <c r="C45" i="17" s="1"/>
  <c r="G45" i="16"/>
  <c r="G45" i="15"/>
  <c r="F51" i="13"/>
  <c r="D45" i="13"/>
  <c r="C45" i="13"/>
  <c r="D30" i="17"/>
  <c r="G30" i="12" s="1"/>
  <c r="E30" i="17"/>
  <c r="H30" i="12" s="1"/>
  <c r="E4" i="17"/>
  <c r="H4" i="12" s="1"/>
  <c r="D4" i="17"/>
  <c r="G4" i="12" s="1"/>
  <c r="E48" i="17"/>
  <c r="H48" i="12" s="1"/>
  <c r="E29" i="17"/>
  <c r="H29" i="12" s="1"/>
  <c r="D29" i="17"/>
  <c r="G29" i="12" s="1"/>
  <c r="E107" i="17"/>
  <c r="H107" i="12" s="1"/>
  <c r="D107" i="17"/>
  <c r="G107" i="12" s="1"/>
  <c r="E65" i="17"/>
  <c r="H65" i="12" s="1"/>
  <c r="D65" i="17"/>
  <c r="G65" i="12" s="1"/>
  <c r="M109" i="16"/>
  <c r="M105" i="16"/>
  <c r="M101" i="16"/>
  <c r="M97" i="16"/>
  <c r="M93" i="16"/>
  <c r="M89" i="16"/>
  <c r="M85" i="16"/>
  <c r="M81" i="16"/>
  <c r="M77" i="16"/>
  <c r="M73" i="16"/>
  <c r="M110" i="16"/>
  <c r="M102" i="16"/>
  <c r="M94" i="16"/>
  <c r="M86" i="16"/>
  <c r="M78" i="16"/>
  <c r="M70" i="16"/>
  <c r="M65" i="16"/>
  <c r="M60" i="16"/>
  <c r="M55" i="16"/>
  <c r="M56" i="16"/>
  <c r="M95" i="16"/>
  <c r="M90" i="16"/>
  <c r="M92" i="16"/>
  <c r="M84" i="16"/>
  <c r="M80" i="16"/>
  <c r="M76" i="16"/>
  <c r="M75" i="16"/>
  <c r="M72" i="16"/>
  <c r="M35" i="16"/>
  <c r="M30" i="16"/>
  <c r="M25" i="16"/>
  <c r="M20" i="16"/>
  <c r="M103" i="16"/>
  <c r="M74" i="16"/>
  <c r="M69" i="16"/>
  <c r="M53" i="16"/>
  <c r="M15" i="16"/>
  <c r="M10" i="16"/>
  <c r="M5" i="16"/>
  <c r="M57" i="16"/>
  <c r="M39" i="16"/>
  <c r="M34" i="16"/>
  <c r="M29" i="16"/>
  <c r="M24" i="16"/>
  <c r="M100" i="16"/>
  <c r="M99" i="16"/>
  <c r="M98" i="16"/>
  <c r="M19" i="16"/>
  <c r="M14" i="16"/>
  <c r="M9" i="16"/>
  <c r="M4" i="16"/>
  <c r="M64" i="16"/>
  <c r="M47" i="16"/>
  <c r="M26" i="16"/>
  <c r="M108" i="16"/>
  <c r="M66" i="16"/>
  <c r="M61" i="16"/>
  <c r="M67" i="16"/>
  <c r="M51" i="16"/>
  <c r="M36" i="16"/>
  <c r="M28" i="16"/>
  <c r="M22" i="16"/>
  <c r="M16" i="16"/>
  <c r="M83" i="16"/>
  <c r="M79" i="16"/>
  <c r="M68" i="16"/>
  <c r="M107" i="16"/>
  <c r="M63" i="16"/>
  <c r="M49" i="16"/>
  <c r="M21" i="16"/>
  <c r="M87" i="16"/>
  <c r="M43" i="16"/>
  <c r="M13" i="16"/>
  <c r="M104" i="16"/>
  <c r="M52" i="16"/>
  <c r="M12" i="16"/>
  <c r="M91" i="16"/>
  <c r="M59" i="16"/>
  <c r="M44" i="16"/>
  <c r="M37" i="16"/>
  <c r="M3" i="16"/>
  <c r="M58" i="16"/>
  <c r="M40" i="16"/>
  <c r="M32" i="16"/>
  <c r="M18" i="16"/>
  <c r="M7" i="16"/>
  <c r="M62" i="16"/>
  <c r="M33" i="16"/>
  <c r="M106" i="16"/>
  <c r="M88" i="16"/>
  <c r="M41" i="16"/>
  <c r="M11" i="16"/>
  <c r="M46" i="16"/>
  <c r="M17" i="16"/>
  <c r="M96" i="16"/>
  <c r="M82" i="16"/>
  <c r="M48" i="16"/>
  <c r="M27" i="16"/>
  <c r="M54" i="16"/>
  <c r="M42" i="16"/>
  <c r="M8" i="16"/>
  <c r="M31" i="16"/>
  <c r="M71" i="16"/>
  <c r="M45" i="16"/>
  <c r="M23" i="16"/>
  <c r="M38" i="16"/>
  <c r="M50" i="16"/>
  <c r="M6" i="16"/>
  <c r="C70" i="17"/>
  <c r="C61" i="17"/>
  <c r="C16" i="17"/>
  <c r="C82" i="17"/>
  <c r="C68" i="17"/>
  <c r="C103" i="17"/>
  <c r="C95" i="17"/>
  <c r="E53" i="17"/>
  <c r="H53" i="12" s="1"/>
  <c r="E25" i="17"/>
  <c r="H25" i="12" s="1"/>
  <c r="D25" i="17"/>
  <c r="G25" i="12" s="1"/>
  <c r="E43" i="17"/>
  <c r="H43" i="12" s="1"/>
  <c r="D43" i="17"/>
  <c r="G43" i="12" s="1"/>
  <c r="E47" i="17"/>
  <c r="H47" i="12" s="1"/>
  <c r="E32" i="17"/>
  <c r="H32" i="12" s="1"/>
  <c r="D32" i="17"/>
  <c r="G32" i="12" s="1"/>
  <c r="E37" i="17"/>
  <c r="H37" i="12" s="1"/>
  <c r="D37" i="17"/>
  <c r="G37" i="12" s="1"/>
  <c r="E73" i="17"/>
  <c r="H73" i="12" s="1"/>
  <c r="D73" i="17"/>
  <c r="G73" i="12" s="1"/>
  <c r="E87" i="17"/>
  <c r="H87" i="12" s="1"/>
  <c r="D87" i="17"/>
  <c r="G87" i="12" s="1"/>
  <c r="D106" i="17"/>
  <c r="G106" i="12" s="1"/>
  <c r="E106" i="17"/>
  <c r="H106" i="12" s="1"/>
  <c r="C40" i="17"/>
  <c r="C102" i="17"/>
  <c r="C64" i="17"/>
  <c r="C18" i="17"/>
  <c r="C94" i="17"/>
  <c r="C3" i="17"/>
  <c r="C106" i="17"/>
  <c r="C97" i="17"/>
  <c r="N69" i="16"/>
  <c r="N65" i="16"/>
  <c r="N61" i="16"/>
  <c r="N57" i="16"/>
  <c r="N53" i="16"/>
  <c r="N49" i="16"/>
  <c r="N70" i="16"/>
  <c r="N60" i="16"/>
  <c r="N55" i="16"/>
  <c r="N50" i="16"/>
  <c r="N44" i="16"/>
  <c r="N40" i="16"/>
  <c r="N36" i="16"/>
  <c r="N32" i="16"/>
  <c r="N28" i="16"/>
  <c r="N24" i="16"/>
  <c r="N20" i="16"/>
  <c r="N16" i="16"/>
  <c r="N12" i="16"/>
  <c r="N8" i="16"/>
  <c r="N4" i="16"/>
  <c r="N103" i="16"/>
  <c r="N95" i="16"/>
  <c r="N87" i="16"/>
  <c r="N79" i="16"/>
  <c r="N108" i="16"/>
  <c r="N107" i="16"/>
  <c r="N96" i="16"/>
  <c r="N84" i="16"/>
  <c r="N83" i="16"/>
  <c r="N72" i="16"/>
  <c r="N71" i="16"/>
  <c r="N62" i="16"/>
  <c r="N102" i="16"/>
  <c r="N101" i="16"/>
  <c r="N90" i="16"/>
  <c r="N89" i="16"/>
  <c r="N85" i="16"/>
  <c r="N74" i="16"/>
  <c r="N15" i="16"/>
  <c r="N10" i="16"/>
  <c r="N5" i="16"/>
  <c r="N110" i="16"/>
  <c r="N68" i="16"/>
  <c r="N66" i="16"/>
  <c r="N43" i="16"/>
  <c r="N38" i="16"/>
  <c r="N33" i="16"/>
  <c r="N100" i="16"/>
  <c r="N99" i="16"/>
  <c r="N98" i="16"/>
  <c r="N56" i="16"/>
  <c r="N19" i="16"/>
  <c r="N14" i="16"/>
  <c r="N9" i="16"/>
  <c r="N91" i="16"/>
  <c r="N42" i="16"/>
  <c r="N37" i="16"/>
  <c r="N80" i="16"/>
  <c r="N76" i="16"/>
  <c r="N46" i="16"/>
  <c r="N81" i="16"/>
  <c r="N73" i="16"/>
  <c r="N94" i="16"/>
  <c r="N88" i="16"/>
  <c r="N77" i="16"/>
  <c r="N39" i="16"/>
  <c r="N52" i="16"/>
  <c r="N92" i="16"/>
  <c r="N86" i="16"/>
  <c r="N75" i="16"/>
  <c r="N63" i="16"/>
  <c r="N104" i="16"/>
  <c r="N59" i="16"/>
  <c r="N54" i="16"/>
  <c r="N35" i="16"/>
  <c r="N27" i="16"/>
  <c r="N67" i="16"/>
  <c r="N3" i="16"/>
  <c r="N106" i="16"/>
  <c r="N93" i="16"/>
  <c r="N29" i="16"/>
  <c r="N11" i="16"/>
  <c r="N64" i="16"/>
  <c r="N51" i="16"/>
  <c r="N47" i="16"/>
  <c r="N34" i="16"/>
  <c r="N58" i="16"/>
  <c r="N105" i="16"/>
  <c r="N97" i="16"/>
  <c r="N82" i="16"/>
  <c r="N45" i="16"/>
  <c r="N25" i="16"/>
  <c r="N7" i="16"/>
  <c r="N18" i="16"/>
  <c r="N30" i="16"/>
  <c r="N78" i="16"/>
  <c r="N109" i="16"/>
  <c r="N22" i="16"/>
  <c r="N26" i="16"/>
  <c r="N6" i="16"/>
  <c r="N48" i="16"/>
  <c r="N41" i="16"/>
  <c r="N21" i="16"/>
  <c r="N17" i="16"/>
  <c r="N13" i="16"/>
  <c r="N23" i="16"/>
  <c r="N31" i="16"/>
  <c r="C42" i="17"/>
  <c r="D31" i="17"/>
  <c r="G31" i="12" s="1"/>
  <c r="E31" i="17"/>
  <c r="H31" i="12" s="1"/>
  <c r="E93" i="17"/>
  <c r="H93" i="12" s="1"/>
  <c r="D93" i="17"/>
  <c r="G93" i="12" s="1"/>
  <c r="E64" i="17"/>
  <c r="H64" i="12" s="1"/>
  <c r="D64" i="17"/>
  <c r="G64" i="12" s="1"/>
  <c r="E55" i="17"/>
  <c r="H55" i="12" s="1"/>
  <c r="E34" i="17"/>
  <c r="H34" i="12" s="1"/>
  <c r="D34" i="17"/>
  <c r="G34" i="12" s="1"/>
  <c r="E68" i="17"/>
  <c r="H68" i="12" s="1"/>
  <c r="D68" i="17"/>
  <c r="G68" i="12" s="1"/>
  <c r="E75" i="17"/>
  <c r="H75" i="12" s="1"/>
  <c r="D75" i="17"/>
  <c r="G75" i="12" s="1"/>
  <c r="E72" i="17"/>
  <c r="H72" i="12" s="1"/>
  <c r="D72" i="17"/>
  <c r="G72" i="12" s="1"/>
  <c r="E110" i="17"/>
  <c r="H110" i="12" s="1"/>
  <c r="D110" i="17"/>
  <c r="G110" i="12" s="1"/>
  <c r="C19" i="17"/>
  <c r="C74" i="17"/>
  <c r="C89" i="17"/>
  <c r="D3" i="17"/>
  <c r="G3" i="12" s="1"/>
  <c r="E3" i="17"/>
  <c r="H3" i="12" s="1"/>
  <c r="E85" i="17"/>
  <c r="H85" i="12" s="1"/>
  <c r="D85" i="17"/>
  <c r="G85" i="12" s="1"/>
  <c r="C87" i="17"/>
  <c r="C85" i="17"/>
  <c r="C20" i="17"/>
  <c r="C60" i="17"/>
  <c r="C7" i="17"/>
  <c r="C75" i="17"/>
  <c r="C72" i="17"/>
  <c r="C52" i="17"/>
  <c r="C39" i="15"/>
  <c r="D39" i="15"/>
  <c r="C39" i="12" s="1"/>
  <c r="E92" i="17"/>
  <c r="H92" i="12" s="1"/>
  <c r="D92" i="17"/>
  <c r="G92" i="12" s="1"/>
  <c r="E40" i="17"/>
  <c r="H40" i="12" s="1"/>
  <c r="D40" i="17"/>
  <c r="G40" i="12" s="1"/>
  <c r="E24" i="17"/>
  <c r="H24" i="12" s="1"/>
  <c r="D24" i="17"/>
  <c r="G24" i="12" s="1"/>
  <c r="D6" i="17"/>
  <c r="G6" i="12" s="1"/>
  <c r="E6" i="17"/>
  <c r="H6" i="12" s="1"/>
  <c r="E83" i="17"/>
  <c r="H83" i="12" s="1"/>
  <c r="D83" i="17"/>
  <c r="G83" i="12" s="1"/>
  <c r="D36" i="17"/>
  <c r="G36" i="12" s="1"/>
  <c r="E36" i="17"/>
  <c r="H36" i="12" s="1"/>
  <c r="E79" i="17"/>
  <c r="H79" i="12" s="1"/>
  <c r="D79" i="17"/>
  <c r="G79" i="12" s="1"/>
  <c r="E97" i="17"/>
  <c r="H97" i="12" s="1"/>
  <c r="D97" i="17"/>
  <c r="G97" i="12" s="1"/>
  <c r="E96" i="17"/>
  <c r="H96" i="12" s="1"/>
  <c r="D96" i="17"/>
  <c r="G96" i="12" s="1"/>
  <c r="C13" i="17"/>
  <c r="D78" i="17"/>
  <c r="G78" i="12" s="1"/>
  <c r="E78" i="17"/>
  <c r="H78" i="12" s="1"/>
  <c r="C107" i="17"/>
  <c r="D50" i="15"/>
  <c r="C50" i="12" s="1"/>
  <c r="C50" i="15"/>
  <c r="C91" i="17"/>
  <c r="C28" i="17"/>
  <c r="C22" i="17"/>
  <c r="C83" i="17"/>
  <c r="C11" i="17"/>
  <c r="C77" i="17"/>
  <c r="C76" i="17"/>
  <c r="D81" i="17"/>
  <c r="G81" i="12" s="1"/>
  <c r="E81" i="17"/>
  <c r="H81" i="12" s="1"/>
  <c r="E71" i="17"/>
  <c r="H71" i="12" s="1"/>
  <c r="D71" i="17"/>
  <c r="G71" i="12" s="1"/>
  <c r="E38" i="17"/>
  <c r="H38" i="12" s="1"/>
  <c r="D38" i="17"/>
  <c r="G38" i="12" s="1"/>
  <c r="E15" i="17"/>
  <c r="H15" i="12" s="1"/>
  <c r="D15" i="17"/>
  <c r="G15" i="12" s="1"/>
  <c r="D108" i="17"/>
  <c r="G108" i="12" s="1"/>
  <c r="E108" i="17"/>
  <c r="H108" i="12" s="1"/>
  <c r="D57" i="17"/>
  <c r="G57" i="12" s="1"/>
  <c r="E57" i="17"/>
  <c r="H57" i="12" s="1"/>
  <c r="D80" i="17"/>
  <c r="G80" i="12" s="1"/>
  <c r="E80" i="17"/>
  <c r="H80" i="12" s="1"/>
  <c r="E99" i="17"/>
  <c r="H99" i="12" s="1"/>
  <c r="D99" i="17"/>
  <c r="G99" i="12" s="1"/>
  <c r="E103" i="17"/>
  <c r="H103" i="12" s="1"/>
  <c r="D103" i="17"/>
  <c r="G103" i="12" s="1"/>
  <c r="E56" i="19"/>
  <c r="C56" i="19" s="1"/>
  <c r="G56" i="17"/>
  <c r="C56" i="17" s="1"/>
  <c r="G56" i="16"/>
  <c r="D56" i="13"/>
  <c r="C56" i="13"/>
  <c r="G56" i="15"/>
  <c r="E47" i="19"/>
  <c r="C47" i="19" s="1"/>
  <c r="G47" i="16"/>
  <c r="G47" i="17"/>
  <c r="C47" i="17" s="1"/>
  <c r="G47" i="15"/>
  <c r="D47" i="13"/>
  <c r="C47" i="13"/>
  <c r="F53" i="13"/>
  <c r="C52" i="15"/>
  <c r="D52" i="15"/>
  <c r="C52" i="12" s="1"/>
  <c r="E46" i="17"/>
  <c r="H46" i="12" s="1"/>
  <c r="D46" i="17"/>
  <c r="G46" i="12" s="1"/>
  <c r="E109" i="17"/>
  <c r="H109" i="12" s="1"/>
  <c r="D109" i="17"/>
  <c r="G109" i="12" s="1"/>
  <c r="C38" i="17"/>
  <c r="C73" i="17"/>
  <c r="E102" i="17"/>
  <c r="H102" i="12" s="1"/>
  <c r="D102" i="17"/>
  <c r="G102" i="12" s="1"/>
  <c r="C8" i="17"/>
  <c r="C30" i="17"/>
  <c r="C57" i="17"/>
  <c r="C105" i="17"/>
  <c r="C15" i="17"/>
  <c r="C99" i="17"/>
  <c r="C80" i="17"/>
  <c r="C44" i="17"/>
  <c r="C39" i="17"/>
  <c r="E49" i="19"/>
  <c r="C49" i="19" s="1"/>
  <c r="G49" i="17"/>
  <c r="C49" i="17" s="1"/>
  <c r="G49" i="16"/>
  <c r="G49" i="15"/>
  <c r="F55" i="13"/>
  <c r="D49" i="13"/>
  <c r="C49" i="13"/>
  <c r="D27" i="17"/>
  <c r="G27" i="12" s="1"/>
  <c r="E27" i="17"/>
  <c r="H27" i="12" s="1"/>
  <c r="E7" i="17"/>
  <c r="H7" i="12" s="1"/>
  <c r="D7" i="17"/>
  <c r="G7" i="12" s="1"/>
  <c r="D10" i="17"/>
  <c r="G10" i="12" s="1"/>
  <c r="E10" i="17"/>
  <c r="H10" i="12" s="1"/>
  <c r="D17" i="17"/>
  <c r="G17" i="12" s="1"/>
  <c r="E17" i="17"/>
  <c r="H17" i="12" s="1"/>
  <c r="D16" i="17"/>
  <c r="G16" i="12" s="1"/>
  <c r="E16" i="17"/>
  <c r="H16" i="12" s="1"/>
  <c r="D5" i="17"/>
  <c r="G5" i="12" s="1"/>
  <c r="E5" i="17"/>
  <c r="H5" i="12" s="1"/>
  <c r="D88" i="17"/>
  <c r="G88" i="12" s="1"/>
  <c r="E88" i="17"/>
  <c r="H88" i="12" s="1"/>
  <c r="D58" i="17"/>
  <c r="G58" i="12" s="1"/>
  <c r="E58" i="17"/>
  <c r="H58" i="12" s="1"/>
  <c r="E74" i="17"/>
  <c r="H74" i="12" s="1"/>
  <c r="D74" i="17"/>
  <c r="G74" i="12" s="1"/>
  <c r="I56" i="34" l="1"/>
  <c r="C46" i="34"/>
  <c r="I45" i="34"/>
  <c r="I49" i="34"/>
  <c r="I48" i="34"/>
  <c r="I47" i="34"/>
  <c r="C52" i="34"/>
  <c r="E90" i="34"/>
  <c r="E5" i="34"/>
  <c r="E4" i="34"/>
  <c r="E45" i="34"/>
  <c r="E25" i="34"/>
  <c r="E91" i="34"/>
  <c r="E95" i="34"/>
  <c r="F45" i="34"/>
  <c r="E14" i="34"/>
  <c r="C42" i="34"/>
  <c r="E101" i="34"/>
  <c r="C50" i="34"/>
  <c r="E106" i="34"/>
  <c r="E103" i="34"/>
  <c r="E108" i="34"/>
  <c r="E48" i="34"/>
  <c r="E23" i="34"/>
  <c r="E92" i="34"/>
  <c r="E88" i="34"/>
  <c r="E12" i="34"/>
  <c r="E49" i="34"/>
  <c r="C39" i="34"/>
  <c r="E3" i="34"/>
  <c r="E68" i="34"/>
  <c r="E98" i="34"/>
  <c r="E69" i="34"/>
  <c r="E96" i="34"/>
  <c r="E27" i="34"/>
  <c r="E93" i="34"/>
  <c r="E56" i="34"/>
  <c r="E21" i="34"/>
  <c r="F56" i="34"/>
  <c r="E28" i="34"/>
  <c r="E42" i="34"/>
  <c r="E81" i="34"/>
  <c r="C43" i="34"/>
  <c r="E84" i="34"/>
  <c r="E8" i="34"/>
  <c r="E73" i="34"/>
  <c r="E52" i="34"/>
  <c r="E89" i="34"/>
  <c r="E72" i="34"/>
  <c r="E74" i="34"/>
  <c r="E18" i="34"/>
  <c r="E16" i="34"/>
  <c r="E58" i="34"/>
  <c r="E6" i="34"/>
  <c r="E36" i="34"/>
  <c r="F47" i="34"/>
  <c r="E19" i="34"/>
  <c r="E61" i="34"/>
  <c r="E67" i="34"/>
  <c r="E9" i="34"/>
  <c r="E35" i="34"/>
  <c r="E80" i="34"/>
  <c r="E76" i="34"/>
  <c r="E13" i="34"/>
  <c r="E7" i="34"/>
  <c r="E102" i="34"/>
  <c r="E70" i="34"/>
  <c r="E66" i="34"/>
  <c r="E110" i="34"/>
  <c r="E79" i="34"/>
  <c r="E33" i="34"/>
  <c r="E99" i="34"/>
  <c r="E77" i="34"/>
  <c r="E60" i="34"/>
  <c r="E40" i="34"/>
  <c r="E109" i="34"/>
  <c r="E41" i="34"/>
  <c r="E10" i="34"/>
  <c r="E34" i="34"/>
  <c r="E30" i="34"/>
  <c r="E97" i="34"/>
  <c r="E47" i="34"/>
  <c r="E107" i="34"/>
  <c r="E94" i="34"/>
  <c r="E32" i="34"/>
  <c r="F48" i="34"/>
  <c r="E62" i="34"/>
  <c r="E39" i="34"/>
  <c r="E44" i="34"/>
  <c r="E75" i="34"/>
  <c r="E64" i="34"/>
  <c r="E37" i="34"/>
  <c r="E78" i="34"/>
  <c r="E15" i="34"/>
  <c r="E11" i="34"/>
  <c r="E20" i="34"/>
  <c r="E104" i="34"/>
  <c r="E43" i="34"/>
  <c r="E17" i="34"/>
  <c r="E65" i="34"/>
  <c r="E26" i="34"/>
  <c r="E57" i="34"/>
  <c r="E22" i="34"/>
  <c r="E87" i="34"/>
  <c r="E59" i="34"/>
  <c r="F49" i="34"/>
  <c r="E82" i="34"/>
  <c r="E63" i="34"/>
  <c r="E29" i="34"/>
  <c r="E38" i="34"/>
  <c r="E100" i="34"/>
  <c r="E31" i="34"/>
  <c r="E105" i="34"/>
  <c r="E83" i="34"/>
  <c r="E85" i="34"/>
  <c r="E71" i="34"/>
  <c r="E24" i="34"/>
  <c r="E50" i="34"/>
  <c r="E86" i="34"/>
  <c r="E46" i="34"/>
  <c r="C83" i="16"/>
  <c r="C57" i="16"/>
  <c r="C50" i="16"/>
  <c r="C98" i="16"/>
  <c r="C64" i="16"/>
  <c r="C25" i="16"/>
  <c r="C12" i="16"/>
  <c r="C88" i="16"/>
  <c r="C82" i="16"/>
  <c r="C27" i="16"/>
  <c r="C11" i="16"/>
  <c r="C40" i="16"/>
  <c r="C44" i="16"/>
  <c r="C107" i="16"/>
  <c r="C108" i="16"/>
  <c r="C29" i="16"/>
  <c r="C85" i="16"/>
  <c r="C35" i="16"/>
  <c r="D49" i="17"/>
  <c r="G49" i="12" s="1"/>
  <c r="C7" i="16"/>
  <c r="C22" i="16"/>
  <c r="C86" i="16"/>
  <c r="C68" i="16"/>
  <c r="C94" i="16"/>
  <c r="C26" i="16"/>
  <c r="C34" i="16"/>
  <c r="C18" i="16"/>
  <c r="C28" i="16"/>
  <c r="C15" i="16"/>
  <c r="C109" i="16"/>
  <c r="C43" i="16"/>
  <c r="C84" i="16"/>
  <c r="C102" i="16"/>
  <c r="C30" i="16"/>
  <c r="C89" i="16"/>
  <c r="C13" i="16"/>
  <c r="C79" i="16"/>
  <c r="C33" i="16"/>
  <c r="C70" i="16"/>
  <c r="C10" i="16"/>
  <c r="C76" i="16"/>
  <c r="C105" i="16"/>
  <c r="C6" i="16"/>
  <c r="C19" i="16"/>
  <c r="C96" i="16"/>
  <c r="C69" i="16"/>
  <c r="C63" i="16"/>
  <c r="C71" i="16"/>
  <c r="C80" i="16"/>
  <c r="C23" i="16"/>
  <c r="C3" i="16"/>
  <c r="C95" i="16"/>
  <c r="C72" i="16"/>
  <c r="C62" i="16"/>
  <c r="C52" i="16"/>
  <c r="C16" i="16"/>
  <c r="C4" i="16"/>
  <c r="C5" i="16"/>
  <c r="C75" i="16"/>
  <c r="C78" i="16"/>
  <c r="C101" i="16"/>
  <c r="C47" i="16"/>
  <c r="C104" i="16"/>
  <c r="C9" i="16"/>
  <c r="C36" i="16"/>
  <c r="C87" i="16"/>
  <c r="C38" i="16"/>
  <c r="C17" i="16"/>
  <c r="C58" i="16"/>
  <c r="C21" i="16"/>
  <c r="C67" i="16"/>
  <c r="C99" i="16"/>
  <c r="C74" i="16"/>
  <c r="C90" i="16"/>
  <c r="C73" i="16"/>
  <c r="C49" i="16"/>
  <c r="C61" i="16"/>
  <c r="C100" i="16"/>
  <c r="C103" i="16"/>
  <c r="C77" i="16"/>
  <c r="C93" i="16"/>
  <c r="C92" i="16"/>
  <c r="C42" i="16"/>
  <c r="C37" i="16"/>
  <c r="C66" i="16"/>
  <c r="C24" i="16"/>
  <c r="C20" i="16"/>
  <c r="C81" i="16"/>
  <c r="C49" i="15"/>
  <c r="D49" i="15"/>
  <c r="C49" i="12" s="1"/>
  <c r="E25" i="16"/>
  <c r="F25" i="12" s="1"/>
  <c r="D25" i="16"/>
  <c r="E25" i="12" s="1"/>
  <c r="E62" i="16"/>
  <c r="F62" i="12" s="1"/>
  <c r="D62" i="16"/>
  <c r="E62" i="12" s="1"/>
  <c r="E21" i="16"/>
  <c r="F21" i="12" s="1"/>
  <c r="D21" i="16"/>
  <c r="E21" i="12" s="1"/>
  <c r="E45" i="16"/>
  <c r="F45" i="12" s="1"/>
  <c r="D45" i="16"/>
  <c r="E45" i="12" s="1"/>
  <c r="D106" i="16"/>
  <c r="E106" i="12" s="1"/>
  <c r="E106" i="16"/>
  <c r="F106" i="12" s="1"/>
  <c r="E91" i="16"/>
  <c r="F91" i="12" s="1"/>
  <c r="D91" i="16"/>
  <c r="E91" i="12" s="1"/>
  <c r="D8" i="16"/>
  <c r="E8" i="12" s="1"/>
  <c r="E8" i="16"/>
  <c r="F8" i="12" s="1"/>
  <c r="D60" i="16"/>
  <c r="E60" i="12" s="1"/>
  <c r="E60" i="16"/>
  <c r="F60" i="12" s="1"/>
  <c r="D104" i="16"/>
  <c r="E104" i="12" s="1"/>
  <c r="E104" i="16"/>
  <c r="F104" i="12" s="1"/>
  <c r="D79" i="16"/>
  <c r="E79" i="12" s="1"/>
  <c r="E79" i="16"/>
  <c r="F79" i="12" s="1"/>
  <c r="C48" i="16"/>
  <c r="E39" i="16"/>
  <c r="F39" i="12" s="1"/>
  <c r="D39" i="16"/>
  <c r="E39" i="12" s="1"/>
  <c r="D72" i="16"/>
  <c r="E72" i="12" s="1"/>
  <c r="E72" i="16"/>
  <c r="F72" i="12" s="1"/>
  <c r="E70" i="16"/>
  <c r="F70" i="12" s="1"/>
  <c r="D70" i="16"/>
  <c r="E70" i="12" s="1"/>
  <c r="E32" i="16"/>
  <c r="F32" i="12" s="1"/>
  <c r="D32" i="16"/>
  <c r="E32" i="12" s="1"/>
  <c r="D78" i="16"/>
  <c r="E78" i="12" s="1"/>
  <c r="E78" i="16"/>
  <c r="F78" i="12" s="1"/>
  <c r="E100" i="16"/>
  <c r="F100" i="12" s="1"/>
  <c r="D100" i="16"/>
  <c r="E100" i="12" s="1"/>
  <c r="D69" i="16"/>
  <c r="E69" i="12" s="1"/>
  <c r="E69" i="16"/>
  <c r="F69" i="12" s="1"/>
  <c r="E31" i="16"/>
  <c r="F31" i="12" s="1"/>
  <c r="D31" i="16"/>
  <c r="E31" i="12" s="1"/>
  <c r="E30" i="16"/>
  <c r="F30" i="12" s="1"/>
  <c r="D30" i="16"/>
  <c r="E30" i="12" s="1"/>
  <c r="E64" i="16"/>
  <c r="F64" i="12" s="1"/>
  <c r="D64" i="16"/>
  <c r="E64" i="12" s="1"/>
  <c r="D63" i="16"/>
  <c r="E63" i="12" s="1"/>
  <c r="E63" i="16"/>
  <c r="F63" i="12" s="1"/>
  <c r="D76" i="16"/>
  <c r="E76" i="12" s="1"/>
  <c r="E76" i="16"/>
  <c r="F76" i="12" s="1"/>
  <c r="E33" i="16"/>
  <c r="F33" i="12" s="1"/>
  <c r="D33" i="16"/>
  <c r="E33" i="12" s="1"/>
  <c r="D90" i="16"/>
  <c r="E90" i="12" s="1"/>
  <c r="E90" i="16"/>
  <c r="F90" i="12" s="1"/>
  <c r="D87" i="16"/>
  <c r="E87" i="12" s="1"/>
  <c r="E87" i="16"/>
  <c r="F87" i="12" s="1"/>
  <c r="E40" i="16"/>
  <c r="F40" i="12" s="1"/>
  <c r="D40" i="16"/>
  <c r="E40" i="12" s="1"/>
  <c r="C60" i="16"/>
  <c r="D45" i="17"/>
  <c r="G45" i="12" s="1"/>
  <c r="E55" i="16"/>
  <c r="F55" i="12" s="1"/>
  <c r="E109" i="16"/>
  <c r="F109" i="12" s="1"/>
  <c r="D109" i="16"/>
  <c r="E109" i="12" s="1"/>
  <c r="D47" i="16"/>
  <c r="E47" i="12" s="1"/>
  <c r="E47" i="16"/>
  <c r="F47" i="12" s="1"/>
  <c r="D81" i="16"/>
  <c r="E81" i="12" s="1"/>
  <c r="E81" i="16"/>
  <c r="F81" i="12" s="1"/>
  <c r="E99" i="16"/>
  <c r="F99" i="12" s="1"/>
  <c r="D99" i="16"/>
  <c r="E99" i="12" s="1"/>
  <c r="E85" i="16"/>
  <c r="F85" i="12" s="1"/>
  <c r="D85" i="16"/>
  <c r="E85" i="12" s="1"/>
  <c r="D108" i="16"/>
  <c r="E108" i="12" s="1"/>
  <c r="E108" i="16"/>
  <c r="F108" i="12" s="1"/>
  <c r="E65" i="16"/>
  <c r="F65" i="12" s="1"/>
  <c r="D65" i="16"/>
  <c r="E65" i="12" s="1"/>
  <c r="E51" i="16"/>
  <c r="F51" i="12" s="1"/>
  <c r="D46" i="16"/>
  <c r="E46" i="12" s="1"/>
  <c r="E46" i="16"/>
  <c r="F46" i="12" s="1"/>
  <c r="D89" i="16"/>
  <c r="E89" i="12" s="1"/>
  <c r="E89" i="16"/>
  <c r="F89" i="12" s="1"/>
  <c r="E36" i="16"/>
  <c r="F36" i="12" s="1"/>
  <c r="D36" i="16"/>
  <c r="E36" i="12" s="1"/>
  <c r="E23" i="16"/>
  <c r="F23" i="12" s="1"/>
  <c r="D23" i="16"/>
  <c r="E23" i="12" s="1"/>
  <c r="E18" i="16"/>
  <c r="F18" i="12" s="1"/>
  <c r="D18" i="16"/>
  <c r="E18" i="12" s="1"/>
  <c r="E11" i="16"/>
  <c r="F11" i="12" s="1"/>
  <c r="D11" i="16"/>
  <c r="E11" i="12" s="1"/>
  <c r="D75" i="16"/>
  <c r="E75" i="12" s="1"/>
  <c r="E75" i="16"/>
  <c r="F75" i="12" s="1"/>
  <c r="E80" i="16"/>
  <c r="F80" i="12" s="1"/>
  <c r="D80" i="16"/>
  <c r="E80" i="12" s="1"/>
  <c r="E38" i="16"/>
  <c r="F38" i="12" s="1"/>
  <c r="D38" i="16"/>
  <c r="E38" i="12" s="1"/>
  <c r="E101" i="16"/>
  <c r="F101" i="12" s="1"/>
  <c r="D101" i="16"/>
  <c r="E101" i="12" s="1"/>
  <c r="D95" i="16"/>
  <c r="E95" i="12" s="1"/>
  <c r="E95" i="16"/>
  <c r="F95" i="12" s="1"/>
  <c r="D44" i="16"/>
  <c r="E44" i="12" s="1"/>
  <c r="E44" i="16"/>
  <c r="F44" i="12" s="1"/>
  <c r="C91" i="16"/>
  <c r="E52" i="16"/>
  <c r="F52" i="12" s="1"/>
  <c r="D52" i="16"/>
  <c r="E52" i="12" s="1"/>
  <c r="E9" i="16"/>
  <c r="F9" i="12" s="1"/>
  <c r="D9" i="16"/>
  <c r="E9" i="12" s="1"/>
  <c r="C8" i="16"/>
  <c r="E59" i="16"/>
  <c r="F59" i="12" s="1"/>
  <c r="D59" i="16"/>
  <c r="E59" i="12" s="1"/>
  <c r="D56" i="17"/>
  <c r="G56" i="12" s="1"/>
  <c r="E53" i="19"/>
  <c r="C53" i="19" s="1"/>
  <c r="G53" i="17"/>
  <c r="G53" i="16"/>
  <c r="C53" i="16" s="1"/>
  <c r="G53" i="15"/>
  <c r="D53" i="13"/>
  <c r="C53" i="13"/>
  <c r="G55" i="17"/>
  <c r="E55" i="19"/>
  <c r="C55" i="19" s="1"/>
  <c r="G55" i="16"/>
  <c r="C55" i="16" s="1"/>
  <c r="G55" i="15"/>
  <c r="D55" i="13"/>
  <c r="C55" i="13"/>
  <c r="C47" i="15"/>
  <c r="D47" i="15"/>
  <c r="C47" i="12" s="1"/>
  <c r="E13" i="16"/>
  <c r="F13" i="12" s="1"/>
  <c r="D13" i="16"/>
  <c r="E13" i="12" s="1"/>
  <c r="D7" i="16"/>
  <c r="E7" i="12" s="1"/>
  <c r="E7" i="16"/>
  <c r="F7" i="12" s="1"/>
  <c r="E29" i="16"/>
  <c r="F29" i="12" s="1"/>
  <c r="D29" i="16"/>
  <c r="E29" i="12" s="1"/>
  <c r="D86" i="16"/>
  <c r="E86" i="12" s="1"/>
  <c r="E86" i="16"/>
  <c r="F86" i="12" s="1"/>
  <c r="E37" i="16"/>
  <c r="F37" i="12" s="1"/>
  <c r="D37" i="16"/>
  <c r="E37" i="12" s="1"/>
  <c r="E43" i="16"/>
  <c r="F43" i="12" s="1"/>
  <c r="D43" i="16"/>
  <c r="E43" i="12" s="1"/>
  <c r="D102" i="16"/>
  <c r="E102" i="12" s="1"/>
  <c r="E102" i="16"/>
  <c r="F102" i="12" s="1"/>
  <c r="D103" i="16"/>
  <c r="E103" i="12" s="1"/>
  <c r="E103" i="16"/>
  <c r="F103" i="12" s="1"/>
  <c r="E50" i="16"/>
  <c r="F50" i="12" s="1"/>
  <c r="D50" i="16"/>
  <c r="E50" i="12" s="1"/>
  <c r="C65" i="16"/>
  <c r="D47" i="17"/>
  <c r="G47" i="12" s="1"/>
  <c r="C31" i="16"/>
  <c r="E17" i="16"/>
  <c r="F17" i="12" s="1"/>
  <c r="D17" i="16"/>
  <c r="E17" i="12" s="1"/>
  <c r="E93" i="16"/>
  <c r="F93" i="12" s="1"/>
  <c r="D93" i="16"/>
  <c r="E93" i="12" s="1"/>
  <c r="E92" i="16"/>
  <c r="F92" i="12" s="1"/>
  <c r="D92" i="16"/>
  <c r="E92" i="12" s="1"/>
  <c r="D42" i="16"/>
  <c r="E42" i="12" s="1"/>
  <c r="E42" i="16"/>
  <c r="F42" i="12" s="1"/>
  <c r="E66" i="16"/>
  <c r="F66" i="12" s="1"/>
  <c r="D66" i="16"/>
  <c r="E66" i="12" s="1"/>
  <c r="D4" i="16"/>
  <c r="E4" i="12" s="1"/>
  <c r="E4" i="16"/>
  <c r="F4" i="12" s="1"/>
  <c r="D68" i="16"/>
  <c r="E68" i="12" s="1"/>
  <c r="E68" i="16"/>
  <c r="F68" i="12" s="1"/>
  <c r="E51" i="19"/>
  <c r="C51" i="19" s="1"/>
  <c r="G51" i="15"/>
  <c r="G51" i="17"/>
  <c r="D51" i="13"/>
  <c r="G51" i="16"/>
  <c r="C51" i="16" s="1"/>
  <c r="C51" i="13"/>
  <c r="E41" i="16"/>
  <c r="F41" i="12" s="1"/>
  <c r="D41" i="16"/>
  <c r="E41" i="12" s="1"/>
  <c r="D82" i="16"/>
  <c r="E82" i="12" s="1"/>
  <c r="E82" i="16"/>
  <c r="F82" i="12" s="1"/>
  <c r="D110" i="16"/>
  <c r="E110" i="12" s="1"/>
  <c r="E110" i="16"/>
  <c r="F110" i="12" s="1"/>
  <c r="D12" i="16"/>
  <c r="E12" i="12" s="1"/>
  <c r="E12" i="16"/>
  <c r="F12" i="12" s="1"/>
  <c r="C41" i="16"/>
  <c r="C56" i="15"/>
  <c r="D56" i="15"/>
  <c r="C56" i="12" s="1"/>
  <c r="C39" i="16"/>
  <c r="D48" i="16"/>
  <c r="E48" i="12" s="1"/>
  <c r="E48" i="16"/>
  <c r="F48" i="12" s="1"/>
  <c r="D97" i="16"/>
  <c r="E97" i="12" s="1"/>
  <c r="E97" i="16"/>
  <c r="F97" i="12" s="1"/>
  <c r="E77" i="16"/>
  <c r="F77" i="12" s="1"/>
  <c r="D77" i="16"/>
  <c r="E77" i="12" s="1"/>
  <c r="E14" i="16"/>
  <c r="F14" i="12" s="1"/>
  <c r="D14" i="16"/>
  <c r="E14" i="12" s="1"/>
  <c r="E5" i="16"/>
  <c r="F5" i="12" s="1"/>
  <c r="D5" i="16"/>
  <c r="E5" i="12" s="1"/>
  <c r="D83" i="16"/>
  <c r="E83" i="12" s="1"/>
  <c r="E83" i="16"/>
  <c r="F83" i="12" s="1"/>
  <c r="E16" i="16"/>
  <c r="F16" i="12" s="1"/>
  <c r="D16" i="16"/>
  <c r="E16" i="12" s="1"/>
  <c r="E49" i="16"/>
  <c r="F49" i="12" s="1"/>
  <c r="D49" i="16"/>
  <c r="E49" i="12" s="1"/>
  <c r="E6" i="16"/>
  <c r="F6" i="12" s="1"/>
  <c r="D6" i="16"/>
  <c r="E6" i="12" s="1"/>
  <c r="D105" i="16"/>
  <c r="E105" i="12" s="1"/>
  <c r="E105" i="16"/>
  <c r="F105" i="12" s="1"/>
  <c r="E27" i="16"/>
  <c r="F27" i="12" s="1"/>
  <c r="D27" i="16"/>
  <c r="E27" i="12" s="1"/>
  <c r="E88" i="16"/>
  <c r="F88" i="12" s="1"/>
  <c r="D88" i="16"/>
  <c r="E88" i="12" s="1"/>
  <c r="D19" i="16"/>
  <c r="E19" i="12" s="1"/>
  <c r="E19" i="16"/>
  <c r="F19" i="12" s="1"/>
  <c r="E10" i="16"/>
  <c r="F10" i="12" s="1"/>
  <c r="D10" i="16"/>
  <c r="E10" i="12" s="1"/>
  <c r="D84" i="16"/>
  <c r="E84" i="12" s="1"/>
  <c r="E84" i="16"/>
  <c r="F84" i="12" s="1"/>
  <c r="E20" i="16"/>
  <c r="F20" i="12" s="1"/>
  <c r="D20" i="16"/>
  <c r="E20" i="12" s="1"/>
  <c r="E53" i="16"/>
  <c r="F53" i="12" s="1"/>
  <c r="C46" i="16"/>
  <c r="D3" i="16"/>
  <c r="E3" i="12" s="1"/>
  <c r="E3" i="16"/>
  <c r="F3" i="12" s="1"/>
  <c r="C45" i="15"/>
  <c r="D45" i="15"/>
  <c r="C45" i="12" s="1"/>
  <c r="D67" i="16"/>
  <c r="E67" i="12" s="1"/>
  <c r="E67" i="16"/>
  <c r="F67" i="12" s="1"/>
  <c r="C45" i="16"/>
  <c r="C32" i="16"/>
  <c r="C110" i="16"/>
  <c r="C97" i="16"/>
  <c r="C59" i="16"/>
  <c r="E26" i="16"/>
  <c r="F26" i="12" s="1"/>
  <c r="D26" i="16"/>
  <c r="E26" i="12" s="1"/>
  <c r="E58" i="16"/>
  <c r="F58" i="12" s="1"/>
  <c r="D58" i="16"/>
  <c r="E58" i="12" s="1"/>
  <c r="E35" i="16"/>
  <c r="F35" i="12" s="1"/>
  <c r="D35" i="16"/>
  <c r="E35" i="12" s="1"/>
  <c r="D94" i="16"/>
  <c r="E94" i="12" s="1"/>
  <c r="E94" i="16"/>
  <c r="F94" i="12" s="1"/>
  <c r="E56" i="16"/>
  <c r="F56" i="12" s="1"/>
  <c r="D56" i="16"/>
  <c r="E56" i="12" s="1"/>
  <c r="E15" i="16"/>
  <c r="F15" i="12" s="1"/>
  <c r="D15" i="16"/>
  <c r="E15" i="12" s="1"/>
  <c r="D96" i="16"/>
  <c r="E96" i="12" s="1"/>
  <c r="E96" i="16"/>
  <c r="F96" i="12" s="1"/>
  <c r="D24" i="16"/>
  <c r="E24" i="12" s="1"/>
  <c r="E24" i="16"/>
  <c r="F24" i="12" s="1"/>
  <c r="E57" i="16"/>
  <c r="F57" i="12" s="1"/>
  <c r="D57" i="16"/>
  <c r="E57" i="12" s="1"/>
  <c r="E71" i="16"/>
  <c r="F71" i="12" s="1"/>
  <c r="D71" i="16"/>
  <c r="E71" i="12" s="1"/>
  <c r="E54" i="19"/>
  <c r="C54" i="19" s="1"/>
  <c r="G54" i="16"/>
  <c r="C54" i="16" s="1"/>
  <c r="G54" i="17"/>
  <c r="C54" i="13"/>
  <c r="D54" i="13"/>
  <c r="G54" i="15"/>
  <c r="C106" i="16"/>
  <c r="C56" i="16"/>
  <c r="C14" i="16"/>
  <c r="D22" i="16"/>
  <c r="E22" i="12" s="1"/>
  <c r="E22" i="16"/>
  <c r="F22" i="12" s="1"/>
  <c r="E34" i="16"/>
  <c r="F34" i="12" s="1"/>
  <c r="D34" i="16"/>
  <c r="E34" i="12" s="1"/>
  <c r="E54" i="16"/>
  <c r="F54" i="12" s="1"/>
  <c r="D73" i="16"/>
  <c r="E73" i="12" s="1"/>
  <c r="E73" i="16"/>
  <c r="F73" i="12" s="1"/>
  <c r="D98" i="16"/>
  <c r="E98" i="12" s="1"/>
  <c r="E98" i="16"/>
  <c r="F98" i="12" s="1"/>
  <c r="D74" i="16"/>
  <c r="E74" i="12" s="1"/>
  <c r="E74" i="16"/>
  <c r="F74" i="12" s="1"/>
  <c r="E107" i="16"/>
  <c r="F107" i="12" s="1"/>
  <c r="D107" i="16"/>
  <c r="E107" i="12" s="1"/>
  <c r="D28" i="16"/>
  <c r="E28" i="12" s="1"/>
  <c r="E28" i="16"/>
  <c r="F28" i="12" s="1"/>
  <c r="E61" i="16"/>
  <c r="F61" i="12" s="1"/>
  <c r="D61" i="16"/>
  <c r="E61" i="12" s="1"/>
  <c r="D48" i="17"/>
  <c r="G48" i="12" s="1"/>
  <c r="C48" i="15"/>
  <c r="D48" i="15"/>
  <c r="C48" i="12" s="1"/>
  <c r="I54" i="34" l="1"/>
  <c r="I51" i="34"/>
  <c r="I55" i="34"/>
  <c r="I53" i="34"/>
  <c r="D40" i="34"/>
  <c r="D65" i="34"/>
  <c r="D68" i="34"/>
  <c r="D56" i="34"/>
  <c r="C45" i="34"/>
  <c r="D39" i="34"/>
  <c r="D17" i="34"/>
  <c r="D46" i="34"/>
  <c r="D103" i="34"/>
  <c r="D38" i="34"/>
  <c r="D52" i="34"/>
  <c r="D6" i="34"/>
  <c r="D43" i="34"/>
  <c r="D12" i="34"/>
  <c r="C48" i="34"/>
  <c r="D59" i="34"/>
  <c r="D41" i="34"/>
  <c r="D91" i="34"/>
  <c r="D100" i="34"/>
  <c r="D87" i="34"/>
  <c r="D62" i="34"/>
  <c r="D105" i="34"/>
  <c r="D109" i="34"/>
  <c r="D35" i="34"/>
  <c r="D25" i="34"/>
  <c r="D60" i="34"/>
  <c r="D37" i="34"/>
  <c r="D99" i="34"/>
  <c r="D78" i="34"/>
  <c r="D94" i="34"/>
  <c r="D14" i="34"/>
  <c r="D55" i="34"/>
  <c r="D42" i="34"/>
  <c r="D67" i="34"/>
  <c r="D75" i="34"/>
  <c r="D89" i="34"/>
  <c r="D11" i="34"/>
  <c r="D21" i="34"/>
  <c r="D5" i="34"/>
  <c r="D69" i="34"/>
  <c r="D30" i="34"/>
  <c r="D86" i="34"/>
  <c r="D27" i="34"/>
  <c r="D106" i="34"/>
  <c r="D93" i="34"/>
  <c r="D58" i="34"/>
  <c r="D4" i="34"/>
  <c r="D96" i="34"/>
  <c r="D102" i="34"/>
  <c r="D82" i="34"/>
  <c r="D51" i="34"/>
  <c r="D77" i="34"/>
  <c r="D16" i="34"/>
  <c r="D19" i="34"/>
  <c r="D84" i="34"/>
  <c r="D88" i="34"/>
  <c r="D97" i="34"/>
  <c r="D53" i="34"/>
  <c r="C49" i="34"/>
  <c r="D61" i="34"/>
  <c r="D36" i="34"/>
  <c r="D72" i="34"/>
  <c r="D76" i="34"/>
  <c r="D15" i="34"/>
  <c r="D85" i="34"/>
  <c r="D64" i="34"/>
  <c r="D54" i="34"/>
  <c r="D110" i="34"/>
  <c r="F51" i="34"/>
  <c r="D81" i="34"/>
  <c r="D49" i="34"/>
  <c r="D9" i="34"/>
  <c r="D95" i="34"/>
  <c r="D10" i="34"/>
  <c r="D28" i="34"/>
  <c r="D29" i="34"/>
  <c r="D98" i="34"/>
  <c r="F54" i="34"/>
  <c r="D32" i="34"/>
  <c r="C47" i="34"/>
  <c r="F53" i="34"/>
  <c r="D48" i="34"/>
  <c r="D20" i="34"/>
  <c r="D73" i="34"/>
  <c r="D104" i="34"/>
  <c r="D3" i="34"/>
  <c r="D70" i="34"/>
  <c r="D18" i="34"/>
  <c r="D108" i="34"/>
  <c r="D50" i="34"/>
  <c r="D71" i="34"/>
  <c r="D92" i="34"/>
  <c r="D22" i="34"/>
  <c r="D7" i="34"/>
  <c r="C56" i="34"/>
  <c r="D45" i="34"/>
  <c r="D24" i="34"/>
  <c r="D90" i="34"/>
  <c r="D47" i="34"/>
  <c r="D23" i="34"/>
  <c r="D33" i="34"/>
  <c r="D34" i="34"/>
  <c r="D107" i="34"/>
  <c r="D57" i="34"/>
  <c r="D13" i="34"/>
  <c r="D8" i="34"/>
  <c r="D63" i="34"/>
  <c r="F55" i="34"/>
  <c r="D31" i="34"/>
  <c r="D66" i="34"/>
  <c r="D74" i="34"/>
  <c r="D101" i="34"/>
  <c r="D80" i="34"/>
  <c r="D79" i="34"/>
  <c r="D26" i="34"/>
  <c r="D44" i="34"/>
  <c r="D83" i="34"/>
  <c r="D55" i="16"/>
  <c r="E55" i="12" s="1"/>
  <c r="I55" i="12" s="1"/>
  <c r="J55" i="12" s="1"/>
  <c r="D53" i="16"/>
  <c r="E53" i="12" s="1"/>
  <c r="I53" i="12" s="1"/>
  <c r="J53" i="12" s="1"/>
  <c r="I107" i="12"/>
  <c r="J107" i="12" s="1"/>
  <c r="I94" i="12"/>
  <c r="J94" i="12" s="1"/>
  <c r="I84" i="12"/>
  <c r="K84" i="12" s="1"/>
  <c r="I110" i="12"/>
  <c r="J110" i="12" s="1"/>
  <c r="I68" i="12"/>
  <c r="J68" i="12" s="1"/>
  <c r="I37" i="12"/>
  <c r="J37" i="12" s="1"/>
  <c r="I95" i="12"/>
  <c r="K95" i="12" s="1"/>
  <c r="I69" i="12"/>
  <c r="J69" i="12" s="1"/>
  <c r="I22" i="12"/>
  <c r="K22" i="12" s="1"/>
  <c r="I57" i="12"/>
  <c r="K57" i="12" s="1"/>
  <c r="I35" i="12"/>
  <c r="K35" i="12" s="1"/>
  <c r="I67" i="12"/>
  <c r="K67" i="12" s="1"/>
  <c r="I10" i="12"/>
  <c r="J10" i="12" s="1"/>
  <c r="I49" i="12"/>
  <c r="K49" i="12" s="1"/>
  <c r="I59" i="12"/>
  <c r="K59" i="12" s="1"/>
  <c r="I101" i="12"/>
  <c r="J101" i="12" s="1"/>
  <c r="I23" i="12"/>
  <c r="J23" i="12" s="1"/>
  <c r="I100" i="12"/>
  <c r="J100" i="12" s="1"/>
  <c r="I106" i="12"/>
  <c r="K106" i="12" s="1"/>
  <c r="I97" i="12"/>
  <c r="J97" i="12" s="1"/>
  <c r="I82" i="12"/>
  <c r="K82" i="12" s="1"/>
  <c r="I4" i="12"/>
  <c r="K4" i="12" s="1"/>
  <c r="C55" i="15"/>
  <c r="D55" i="15"/>
  <c r="C55" i="12" s="1"/>
  <c r="I108" i="12"/>
  <c r="J108" i="12" s="1"/>
  <c r="I76" i="12"/>
  <c r="K76" i="12" s="1"/>
  <c r="I45" i="12"/>
  <c r="K45" i="12" s="1"/>
  <c r="I74" i="12"/>
  <c r="K74" i="12" s="1"/>
  <c r="I58" i="12"/>
  <c r="J58" i="12" s="1"/>
  <c r="I16" i="12"/>
  <c r="J16" i="12" s="1"/>
  <c r="I41" i="12"/>
  <c r="K41" i="12" s="1"/>
  <c r="I66" i="12"/>
  <c r="J66" i="12" s="1"/>
  <c r="I86" i="12"/>
  <c r="J86" i="12" s="1"/>
  <c r="I38" i="12"/>
  <c r="J38" i="12" s="1"/>
  <c r="I36" i="12"/>
  <c r="J36" i="12" s="1"/>
  <c r="I85" i="12"/>
  <c r="J85" i="12" s="1"/>
  <c r="I79" i="12"/>
  <c r="J79" i="12" s="1"/>
  <c r="I24" i="12"/>
  <c r="J24" i="12" s="1"/>
  <c r="I19" i="12"/>
  <c r="K19" i="12" s="1"/>
  <c r="I48" i="12"/>
  <c r="K48" i="12" s="1"/>
  <c r="I50" i="12"/>
  <c r="J50" i="12" s="1"/>
  <c r="I29" i="12"/>
  <c r="K29" i="12" s="1"/>
  <c r="I9" i="12"/>
  <c r="K9" i="12" s="1"/>
  <c r="I63" i="12"/>
  <c r="J63" i="12" s="1"/>
  <c r="I78" i="12"/>
  <c r="K78" i="12" s="1"/>
  <c r="I21" i="12"/>
  <c r="K21" i="12" s="1"/>
  <c r="I98" i="12"/>
  <c r="K98" i="12" s="1"/>
  <c r="C54" i="15"/>
  <c r="D54" i="15"/>
  <c r="C54" i="12" s="1"/>
  <c r="I26" i="12"/>
  <c r="J26" i="12" s="1"/>
  <c r="I3" i="12"/>
  <c r="J3" i="12" s="1"/>
  <c r="I88" i="12"/>
  <c r="K88" i="12" s="1"/>
  <c r="C55" i="17"/>
  <c r="D55" i="17"/>
  <c r="G55" i="12" s="1"/>
  <c r="I80" i="12"/>
  <c r="K80" i="12" s="1"/>
  <c r="I99" i="12"/>
  <c r="J99" i="12" s="1"/>
  <c r="I40" i="12"/>
  <c r="J40" i="12" s="1"/>
  <c r="I64" i="12"/>
  <c r="J64" i="12" s="1"/>
  <c r="I32" i="12"/>
  <c r="K32" i="12" s="1"/>
  <c r="I104" i="12"/>
  <c r="J104" i="12" s="1"/>
  <c r="I96" i="12"/>
  <c r="K96" i="12" s="1"/>
  <c r="I83" i="12"/>
  <c r="K83" i="12" s="1"/>
  <c r="I42" i="12"/>
  <c r="J42" i="12" s="1"/>
  <c r="I52" i="12"/>
  <c r="K52" i="12" s="1"/>
  <c r="I89" i="12"/>
  <c r="K89" i="12" s="1"/>
  <c r="I62" i="12"/>
  <c r="J62" i="12" s="1"/>
  <c r="I70" i="12"/>
  <c r="J70" i="12" s="1"/>
  <c r="I61" i="12"/>
  <c r="K61" i="12" s="1"/>
  <c r="D54" i="16"/>
  <c r="E54" i="12" s="1"/>
  <c r="C54" i="17"/>
  <c r="D54" i="17"/>
  <c r="G54" i="12" s="1"/>
  <c r="C51" i="17"/>
  <c r="D51" i="17"/>
  <c r="G51" i="12" s="1"/>
  <c r="I13" i="12"/>
  <c r="K13" i="12" s="1"/>
  <c r="C53" i="15"/>
  <c r="D53" i="15"/>
  <c r="C53" i="12" s="1"/>
  <c r="I75" i="12"/>
  <c r="J75" i="12" s="1"/>
  <c r="I46" i="12"/>
  <c r="J46" i="12" s="1"/>
  <c r="I81" i="12"/>
  <c r="J81" i="12" s="1"/>
  <c r="I87" i="12"/>
  <c r="J87" i="12" s="1"/>
  <c r="I25" i="12"/>
  <c r="J25" i="12" s="1"/>
  <c r="I73" i="12"/>
  <c r="J73" i="12" s="1"/>
  <c r="I15" i="12"/>
  <c r="J15" i="12" s="1"/>
  <c r="I27" i="12"/>
  <c r="K27" i="12" s="1"/>
  <c r="I5" i="12"/>
  <c r="K5" i="12" s="1"/>
  <c r="I92" i="12"/>
  <c r="K92" i="12" s="1"/>
  <c r="I103" i="12"/>
  <c r="K103" i="12" s="1"/>
  <c r="I7" i="12"/>
  <c r="K7" i="12" s="1"/>
  <c r="I30" i="12"/>
  <c r="K30" i="12" s="1"/>
  <c r="I60" i="12"/>
  <c r="K60" i="12" s="1"/>
  <c r="I56" i="12"/>
  <c r="J56" i="12" s="1"/>
  <c r="I20" i="12"/>
  <c r="J20" i="12" s="1"/>
  <c r="I14" i="12"/>
  <c r="K14" i="12" s="1"/>
  <c r="D51" i="15"/>
  <c r="C51" i="12" s="1"/>
  <c r="C51" i="15"/>
  <c r="I93" i="12"/>
  <c r="K93" i="12" s="1"/>
  <c r="I102" i="12"/>
  <c r="J102" i="12" s="1"/>
  <c r="I11" i="12"/>
  <c r="J11" i="12" s="1"/>
  <c r="D51" i="16"/>
  <c r="E51" i="12" s="1"/>
  <c r="I31" i="12"/>
  <c r="K31" i="12" s="1"/>
  <c r="I8" i="12"/>
  <c r="J8" i="12" s="1"/>
  <c r="I34" i="12"/>
  <c r="J34" i="12" s="1"/>
  <c r="I105" i="12"/>
  <c r="J105" i="12" s="1"/>
  <c r="I12" i="12"/>
  <c r="J12" i="12" s="1"/>
  <c r="I43" i="12"/>
  <c r="J43" i="12" s="1"/>
  <c r="C53" i="17"/>
  <c r="D53" i="17"/>
  <c r="G53" i="12" s="1"/>
  <c r="I44" i="12"/>
  <c r="K44" i="12" s="1"/>
  <c r="I47" i="12"/>
  <c r="K47" i="12" s="1"/>
  <c r="I90" i="12"/>
  <c r="K90" i="12" s="1"/>
  <c r="I72" i="12"/>
  <c r="K72" i="12" s="1"/>
  <c r="I91" i="12"/>
  <c r="K91" i="12" s="1"/>
  <c r="I28" i="12"/>
  <c r="J28" i="12" s="1"/>
  <c r="I71" i="12"/>
  <c r="K71" i="12" s="1"/>
  <c r="I6" i="12"/>
  <c r="J6" i="12" s="1"/>
  <c r="I77" i="12"/>
  <c r="J77" i="12" s="1"/>
  <c r="I17" i="12"/>
  <c r="K17" i="12" s="1"/>
  <c r="I18" i="12"/>
  <c r="J18" i="12" s="1"/>
  <c r="I65" i="12"/>
  <c r="J65" i="12" s="1"/>
  <c r="I109" i="12"/>
  <c r="J109" i="12" s="1"/>
  <c r="I33" i="12"/>
  <c r="J33" i="12" s="1"/>
  <c r="I39" i="12"/>
  <c r="K39" i="12" s="1"/>
  <c r="E53" i="34" l="1"/>
  <c r="E54" i="34"/>
  <c r="E51" i="34"/>
  <c r="C51" i="34"/>
  <c r="C55" i="34"/>
  <c r="C53" i="34"/>
  <c r="C54" i="34"/>
  <c r="E55" i="34"/>
  <c r="K26" i="12"/>
  <c r="K56" i="12"/>
  <c r="K65" i="12"/>
  <c r="J78" i="12"/>
  <c r="K87" i="12"/>
  <c r="J80" i="12"/>
  <c r="K3" i="12"/>
  <c r="K108" i="12"/>
  <c r="J98" i="12"/>
  <c r="K101" i="12"/>
  <c r="K81" i="12"/>
  <c r="K68" i="12"/>
  <c r="J88" i="12"/>
  <c r="K36" i="12"/>
  <c r="K6" i="12"/>
  <c r="J60" i="12"/>
  <c r="J32" i="12"/>
  <c r="K66" i="12"/>
  <c r="J106" i="12"/>
  <c r="K8" i="12"/>
  <c r="K70" i="12"/>
  <c r="K73" i="12"/>
  <c r="K46" i="12"/>
  <c r="K100" i="12"/>
  <c r="K94" i="12"/>
  <c r="J89" i="12"/>
  <c r="K16" i="12"/>
  <c r="J39" i="12"/>
  <c r="J71" i="12"/>
  <c r="K20" i="12"/>
  <c r="J96" i="12"/>
  <c r="K43" i="12"/>
  <c r="J90" i="12"/>
  <c r="K62" i="12"/>
  <c r="K50" i="12"/>
  <c r="J74" i="12"/>
  <c r="J49" i="12"/>
  <c r="K53" i="12"/>
  <c r="J93" i="12"/>
  <c r="K11" i="12"/>
  <c r="J31" i="12"/>
  <c r="K38" i="12"/>
  <c r="K79" i="12"/>
  <c r="K55" i="12"/>
  <c r="J30" i="12"/>
  <c r="J52" i="12"/>
  <c r="J61" i="12"/>
  <c r="J47" i="12"/>
  <c r="K12" i="12"/>
  <c r="J45" i="12"/>
  <c r="K86" i="12"/>
  <c r="J67" i="12"/>
  <c r="J48" i="12"/>
  <c r="J14" i="12"/>
  <c r="J83" i="12"/>
  <c r="K85" i="12"/>
  <c r="J4" i="12"/>
  <c r="K77" i="12"/>
  <c r="K75" i="12"/>
  <c r="K69" i="12"/>
  <c r="K58" i="12"/>
  <c r="J76" i="12"/>
  <c r="J82" i="12"/>
  <c r="J84" i="12"/>
  <c r="K104" i="12"/>
  <c r="J27" i="12"/>
  <c r="K34" i="12"/>
  <c r="K64" i="12"/>
  <c r="K33" i="12"/>
  <c r="J92" i="12"/>
  <c r="K15" i="12"/>
  <c r="K40" i="12"/>
  <c r="J29" i="12"/>
  <c r="K109" i="12"/>
  <c r="K99" i="12"/>
  <c r="K10" i="12"/>
  <c r="K37" i="12"/>
  <c r="J21" i="12"/>
  <c r="K63" i="12"/>
  <c r="K24" i="12"/>
  <c r="K23" i="12"/>
  <c r="K18" i="12"/>
  <c r="K110" i="12"/>
  <c r="J44" i="12"/>
  <c r="I51" i="12"/>
  <c r="K51" i="12" s="1"/>
  <c r="J19" i="12"/>
  <c r="J41" i="12"/>
  <c r="J91" i="12"/>
  <c r="J5" i="12"/>
  <c r="J13" i="12"/>
  <c r="I54" i="12"/>
  <c r="K54" i="12" s="1"/>
  <c r="K42" i="12"/>
  <c r="J9" i="12"/>
  <c r="J57" i="12"/>
  <c r="K105" i="12"/>
  <c r="K102" i="12"/>
  <c r="J95" i="12"/>
  <c r="J72" i="12"/>
  <c r="K28" i="12"/>
  <c r="K97" i="12"/>
  <c r="J22" i="12"/>
  <c r="J35" i="12"/>
  <c r="K25" i="12"/>
  <c r="K107" i="12"/>
  <c r="J17" i="12"/>
  <c r="J59" i="12"/>
  <c r="J7" i="12"/>
  <c r="J103" i="12"/>
  <c r="J54" i="12" l="1"/>
  <c r="J5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FD26A63B-F9C8-484F-8C26-F05149A29C66}">
      <text>
        <r>
          <rPr>
            <b/>
            <sz val="9"/>
            <color indexed="81"/>
            <rFont val="Tahoma"/>
            <family val="2"/>
          </rPr>
          <t>Author:</t>
        </r>
        <r>
          <rPr>
            <sz val="9"/>
            <color indexed="81"/>
            <rFont val="Tahoma"/>
            <family val="2"/>
          </rPr>
          <t xml:space="preserve">
Q:\Projects - LoadForecasting\0393 - CPCN 2025 - 00XXX\Work\GenPlanning_Data_Smoothed_D02_Pivot.xlsm</t>
        </r>
      </text>
    </comment>
    <comment ref="D5" authorId="0" shapeId="0" xr:uid="{F5EA7D47-E4C2-46CC-B6BD-B5612A3FF3A0}">
      <text>
        <r>
          <rPr>
            <b/>
            <sz val="9"/>
            <color indexed="81"/>
            <rFont val="Tahoma"/>
            <family val="2"/>
          </rPr>
          <t>Author:</t>
        </r>
        <r>
          <rPr>
            <sz val="9"/>
            <color indexed="81"/>
            <rFont val="Tahoma"/>
            <family val="2"/>
          </rPr>
          <t xml:space="preserve">
Data comes from: 
"Q:\Business_Plans\2025BP\Electric\3_Data_Processing\2_Rate_to_Revenue\SAW_Work\Archive\RateRevClass_2025BP_Final_SAWD05.xlsx"</t>
        </r>
      </text>
    </comment>
    <comment ref="E5" authorId="0" shapeId="0" xr:uid="{5777925B-2C2E-40E3-941B-7F51AEF8D26D}">
      <text>
        <r>
          <rPr>
            <b/>
            <sz val="9"/>
            <color indexed="81"/>
            <rFont val="Tahoma"/>
            <family val="2"/>
          </rPr>
          <t>Author:</t>
        </r>
        <r>
          <rPr>
            <sz val="9"/>
            <color indexed="81"/>
            <rFont val="Tahoma"/>
            <family val="2"/>
          </rPr>
          <t xml:space="preserve">
Data Comes from:
"Q:\Projects - LoadForecasting\0386 - 2024IRP\Vol_I_Data\Scenarios\tbl16_GenPlanData_HighCase_D05.xlsx"</t>
        </r>
      </text>
    </comment>
    <comment ref="J5" authorId="0" shapeId="0" xr:uid="{322D1743-845B-4414-996F-0EBC70826A2F}">
      <text>
        <r>
          <rPr>
            <b/>
            <sz val="9"/>
            <color indexed="81"/>
            <rFont val="Tahoma"/>
            <family val="2"/>
          </rPr>
          <t>Author:</t>
        </r>
        <r>
          <rPr>
            <sz val="9"/>
            <color indexed="81"/>
            <rFont val="Tahoma"/>
            <family val="2"/>
          </rPr>
          <t xml:space="preserve">
Q:\Projects - LoadForecasting\0393 - CPCN 2025 - 00XXX\Work\GenPlanning_Data_Smoothed_D02_Pivot.xlsm</t>
        </r>
      </text>
    </comment>
    <comment ref="K5" authorId="0" shapeId="0" xr:uid="{EDA0F8B5-4DB8-4977-A671-06C7CAA379CD}">
      <text>
        <r>
          <rPr>
            <b/>
            <sz val="9"/>
            <color indexed="81"/>
            <rFont val="Tahoma"/>
            <family val="2"/>
          </rPr>
          <t>Author:</t>
        </r>
        <r>
          <rPr>
            <sz val="9"/>
            <color indexed="81"/>
            <rFont val="Tahoma"/>
            <family val="2"/>
          </rPr>
          <t xml:space="preserve">
Data comes from: 
"Q:\Business_Plans\2025BP\Electric\3_Data_Processing\2_Rate_to_Revenue\SAW_Work\Archive\RateRevClass_2025BP_Final_SAWD05.xlsx"
</t>
        </r>
      </text>
    </comment>
    <comment ref="L5" authorId="0" shapeId="0" xr:uid="{2E13B884-2A3A-4C96-884F-A17F22BBEB28}">
      <text>
        <r>
          <rPr>
            <b/>
            <sz val="9"/>
            <color indexed="81"/>
            <rFont val="Tahoma"/>
            <family val="2"/>
          </rPr>
          <t>Author:</t>
        </r>
        <r>
          <rPr>
            <sz val="9"/>
            <color indexed="81"/>
            <rFont val="Tahoma"/>
            <family val="2"/>
          </rPr>
          <t xml:space="preserve">
Data Comes from:
"Q:\Projects - LoadForecasting\0386 - 2024IRP\Vol_I_Data\Scenarios\tbl16_GenPlanData_HighCase_D05.xlsx"</t>
        </r>
      </text>
    </comment>
  </commentList>
</comments>
</file>

<file path=xl/sharedStrings.xml><?xml version="1.0" encoding="utf-8"?>
<sst xmlns="http://schemas.openxmlformats.org/spreadsheetml/2006/main" count="951" uniqueCount="317">
  <si>
    <t>Opportunity ID</t>
  </si>
  <si>
    <t>Load (MW)</t>
  </si>
  <si>
    <t>Sales Phase</t>
  </si>
  <si>
    <t>Land Control Status</t>
  </si>
  <si>
    <r>
      <t>TSRs</t>
    </r>
    <r>
      <rPr>
        <b/>
        <vertAlign val="superscript"/>
        <sz val="11"/>
        <color theme="0"/>
        <rFont val="Calibri"/>
        <family val="2"/>
        <scheme val="minor"/>
      </rPr>
      <t>a</t>
    </r>
  </si>
  <si>
    <t>EPC</t>
  </si>
  <si>
    <t>Prospect</t>
  </si>
  <si>
    <t>Owner Marketed</t>
  </si>
  <si>
    <r>
      <t>2030</t>
    </r>
    <r>
      <rPr>
        <vertAlign val="superscript"/>
        <sz val="11"/>
        <rFont val="Calibri"/>
        <family val="2"/>
        <scheme val="minor"/>
      </rPr>
      <t>b</t>
    </r>
  </si>
  <si>
    <t>N</t>
  </si>
  <si>
    <t>Camp Ground 1/2</t>
  </si>
  <si>
    <t>Imminent</t>
  </si>
  <si>
    <t xml:space="preserve">Owned </t>
  </si>
  <si>
    <t>2026 / 2028</t>
  </si>
  <si>
    <t>Y</t>
  </si>
  <si>
    <t>Camp Ground 3</t>
  </si>
  <si>
    <t>Unknown</t>
  </si>
  <si>
    <r>
      <t>Project Lincoln 1</t>
    </r>
    <r>
      <rPr>
        <vertAlign val="superscript"/>
        <sz val="11"/>
        <rFont val="Calibri"/>
        <family val="2"/>
        <scheme val="minor"/>
      </rPr>
      <t>d</t>
    </r>
  </si>
  <si>
    <t xml:space="preserve">Optioned </t>
  </si>
  <si>
    <r>
      <t>3326</t>
    </r>
    <r>
      <rPr>
        <vertAlign val="superscript"/>
        <sz val="11"/>
        <rFont val="Calibri"/>
        <family val="2"/>
        <scheme val="minor"/>
      </rPr>
      <t>c</t>
    </r>
  </si>
  <si>
    <r>
      <t>2031</t>
    </r>
    <r>
      <rPr>
        <vertAlign val="superscript"/>
        <sz val="11"/>
        <rFont val="Calibri"/>
        <family val="2"/>
        <scheme val="minor"/>
      </rPr>
      <t>b</t>
    </r>
  </si>
  <si>
    <t>Suspect</t>
  </si>
  <si>
    <t>LOI/Contract Pending</t>
  </si>
  <si>
    <r>
      <t>Project Lincoln 2</t>
    </r>
    <r>
      <rPr>
        <vertAlign val="superscript"/>
        <sz val="11"/>
        <rFont val="Calibri"/>
        <family val="2"/>
        <scheme val="minor"/>
      </rPr>
      <t>d</t>
    </r>
  </si>
  <si>
    <r>
      <t>Canceled</t>
    </r>
    <r>
      <rPr>
        <vertAlign val="superscript"/>
        <sz val="11"/>
        <rFont val="Calibri"/>
        <family val="2"/>
        <scheme val="minor"/>
      </rPr>
      <t>d</t>
    </r>
  </si>
  <si>
    <t>Inquiry</t>
  </si>
  <si>
    <r>
      <t>Suspect</t>
    </r>
    <r>
      <rPr>
        <vertAlign val="superscript"/>
        <sz val="11"/>
        <rFont val="Calibri"/>
        <family val="2"/>
        <scheme val="minor"/>
      </rPr>
      <t>e</t>
    </r>
  </si>
  <si>
    <r>
      <t>4371</t>
    </r>
    <r>
      <rPr>
        <vertAlign val="superscript"/>
        <sz val="11"/>
        <rFont val="Calibri"/>
        <family val="2"/>
        <scheme val="minor"/>
      </rPr>
      <t>c</t>
    </r>
  </si>
  <si>
    <r>
      <t>4372</t>
    </r>
    <r>
      <rPr>
        <vertAlign val="superscript"/>
        <sz val="11"/>
        <rFont val="Calibri"/>
        <family val="2"/>
        <scheme val="minor"/>
      </rPr>
      <t>c</t>
    </r>
  </si>
  <si>
    <t>JI 3-18</t>
  </si>
  <si>
    <t>Case No.2024-00326 PSC-PH 1</t>
  </si>
  <si>
    <t>JI 1-7</t>
  </si>
  <si>
    <r>
      <t xml:space="preserve">Note: 
</t>
    </r>
    <r>
      <rPr>
        <vertAlign val="superscript"/>
        <sz val="11"/>
        <color theme="1"/>
        <rFont val="Calibri"/>
        <family val="2"/>
        <scheme val="minor"/>
      </rPr>
      <t>a</t>
    </r>
    <r>
      <rPr>
        <sz val="11"/>
        <color theme="1"/>
        <rFont val="Calibri"/>
        <family val="2"/>
        <scheme val="minor"/>
      </rPr>
      <t xml:space="preserve"> TSR dates are "Energized Dates" per Case No.2024-00326 PSC-PH 1.
</t>
    </r>
    <r>
      <rPr>
        <vertAlign val="superscript"/>
        <sz val="11"/>
        <color theme="1"/>
        <rFont val="Calibri"/>
        <family val="2"/>
        <scheme val="minor"/>
      </rPr>
      <t>b</t>
    </r>
    <r>
      <rPr>
        <sz val="11"/>
        <color theme="1"/>
        <rFont val="Calibri"/>
        <family val="2"/>
        <scheme val="minor"/>
      </rPr>
      <t xml:space="preserve"> Tentatively identified based on Case No.2024-00326 PSC-PH 1.
</t>
    </r>
    <r>
      <rPr>
        <vertAlign val="superscript"/>
        <sz val="11"/>
        <color theme="1"/>
        <rFont val="Calibri"/>
        <family val="2"/>
        <scheme val="minor"/>
      </rPr>
      <t>c</t>
    </r>
    <r>
      <rPr>
        <sz val="11"/>
        <color theme="1"/>
        <rFont val="Calibri"/>
        <family val="2"/>
        <scheme val="minor"/>
      </rPr>
      <t xml:space="preserve"> New potential project included in JI 3-18 but not AG-KIUC 1-33(a)
</t>
    </r>
    <r>
      <rPr>
        <vertAlign val="superscript"/>
        <sz val="11"/>
        <color theme="1"/>
        <rFont val="Calibri"/>
        <family val="2"/>
        <scheme val="minor"/>
      </rPr>
      <t>d</t>
    </r>
    <r>
      <rPr>
        <sz val="11"/>
        <color theme="1"/>
        <rFont val="Calibri"/>
        <family val="2"/>
        <scheme val="minor"/>
      </rPr>
      <t xml:space="preserve"> Project Lincoln (called Meridian 1 and 2) announced downsizing from 600 MW in June 2025. In this table I tentatively identified Opportunity ID 3140 as Project Lincoln (Meridian) 1 based on the TSRs submitted in JI 1-6. Case No.2024-00326 PSC-PH 1 states; " Project Meridian 2 has been publicly announced as Project Lincoln : OC Data Center. The developer has recently announced it does not plan to proceed with its project at the Meridian 2 site and instead intends to proceed with a smaller project at the Meridian 1 site."
</t>
    </r>
    <r>
      <rPr>
        <vertAlign val="superscript"/>
        <sz val="11"/>
        <color theme="1"/>
        <rFont val="Calibri"/>
        <family val="2"/>
        <scheme val="minor"/>
      </rPr>
      <t>e</t>
    </r>
    <r>
      <rPr>
        <sz val="11"/>
        <color theme="1"/>
        <rFont val="Calibri"/>
        <family val="2"/>
        <scheme val="minor"/>
      </rPr>
      <t xml:space="preserve"> Status changed from AG-KIUC 1-33(a) to JI 3-18</t>
    </r>
  </si>
  <si>
    <t>Probability Weight</t>
  </si>
  <si>
    <t>Weighted Load (MW)</t>
  </si>
  <si>
    <t>Low</t>
  </si>
  <si>
    <t>Mid</t>
  </si>
  <si>
    <t>High</t>
  </si>
  <si>
    <t>AGGREGATE</t>
  </si>
  <si>
    <t>Project Lincoln 1</t>
  </si>
  <si>
    <t>Project Lincoln 2</t>
  </si>
  <si>
    <t>Canceled</t>
  </si>
  <si>
    <t>Criteria for Likelihood of Data Center Operation</t>
  </si>
  <si>
    <t>Maximum Score</t>
  </si>
  <si>
    <t>LG&amp;E-KU Data Center Inquiries</t>
  </si>
  <si>
    <t>CG 1/2</t>
  </si>
  <si>
    <t>CG 3</t>
  </si>
  <si>
    <t>PL 1</t>
  </si>
  <si>
    <t>PL 2</t>
  </si>
  <si>
    <t>TOTAL SCORE</t>
  </si>
  <si>
    <t>1. Submitted Transmission Service Request</t>
  </si>
  <si>
    <r>
      <t>2. Signed Engineering Letter of Authorization</t>
    </r>
    <r>
      <rPr>
        <vertAlign val="superscript"/>
        <sz val="10"/>
        <color theme="1"/>
        <rFont val="Arial"/>
        <family val="2"/>
      </rPr>
      <t>a</t>
    </r>
  </si>
  <si>
    <r>
      <t>3. Signed a Contract for Electric Service</t>
    </r>
    <r>
      <rPr>
        <vertAlign val="superscript"/>
        <sz val="10"/>
        <color theme="1"/>
        <rFont val="Arial"/>
        <family val="2"/>
      </rPr>
      <t>b</t>
    </r>
  </si>
  <si>
    <r>
      <t>4. Signed Construction Letter of Authorization</t>
    </r>
    <r>
      <rPr>
        <vertAlign val="superscript"/>
        <sz val="10"/>
        <color theme="1"/>
        <rFont val="Arial"/>
        <family val="2"/>
      </rPr>
      <t>c</t>
    </r>
  </si>
  <si>
    <r>
      <t>5. Signed commitment by the developer to build the facility</t>
    </r>
    <r>
      <rPr>
        <vertAlign val="superscript"/>
        <sz val="10"/>
        <color theme="1"/>
        <rFont val="Arial"/>
        <family val="2"/>
      </rPr>
      <t>d</t>
    </r>
  </si>
  <si>
    <r>
      <t>6. Signed commitment making the developer accountable for all monies spent if the project is canceled</t>
    </r>
    <r>
      <rPr>
        <vertAlign val="superscript"/>
        <sz val="10"/>
        <color theme="1"/>
        <rFont val="Arial"/>
        <family val="2"/>
      </rPr>
      <t>e</t>
    </r>
  </si>
  <si>
    <r>
      <t>7. Signed committed by the developer to a cost-recovery structure and revenue requirements irrespective of whether the customer takes service</t>
    </r>
    <r>
      <rPr>
        <vertAlign val="superscript"/>
        <sz val="10"/>
        <color theme="1"/>
        <rFont val="Arial"/>
        <family val="2"/>
      </rPr>
      <t>f</t>
    </r>
  </si>
  <si>
    <r>
      <t>8. Signed commitment to construct on-site backup generating or storage facilities and allow the utility, after reasonable notice, to deploy the customer’s on-site backup systems</t>
    </r>
    <r>
      <rPr>
        <vertAlign val="superscript"/>
        <sz val="10"/>
        <color theme="1"/>
        <rFont val="Arial"/>
        <family val="2"/>
      </rPr>
      <t>g</t>
    </r>
  </si>
  <si>
    <r>
      <t>9. Signed financial commitments from the developer including engineering and infrastructure costs associated with connection to the system</t>
    </r>
    <r>
      <rPr>
        <vertAlign val="superscript"/>
        <sz val="10"/>
        <color theme="1"/>
        <rFont val="Arial"/>
        <family val="2"/>
      </rPr>
      <t>h</t>
    </r>
  </si>
  <si>
    <r>
      <t>10. Signed disclosure to the utility of whether the customer is pursuing a duplicate request for electric service, inside or outside this state, the approval of which would result in the customer materially changing or withdrawing the interconnection request</t>
    </r>
    <r>
      <rPr>
        <vertAlign val="superscript"/>
        <sz val="10"/>
        <color theme="1"/>
        <rFont val="Arial"/>
        <family val="2"/>
      </rPr>
      <t>i</t>
    </r>
  </si>
  <si>
    <r>
      <t>11. Signed disclosure to the utility of developer’s project-specific failure risk assessments, including outstanding zoning issues, lack of firm site plan from the customer, technical issues related to electric service, company maturity, customer commitments, and permits acquired</t>
    </r>
    <r>
      <rPr>
        <vertAlign val="superscript"/>
        <sz val="10"/>
        <color theme="1"/>
        <rFont val="Arial"/>
        <family val="2"/>
      </rPr>
      <t>j</t>
    </r>
  </si>
  <si>
    <r>
      <t>12. Construction of the facility has begun</t>
    </r>
    <r>
      <rPr>
        <vertAlign val="superscript"/>
        <sz val="10"/>
        <color theme="1"/>
        <rFont val="Arial"/>
        <family val="2"/>
      </rPr>
      <t>k</t>
    </r>
  </si>
  <si>
    <r>
      <t>13. Construction of associated infrastructure to serve the new facility has begun</t>
    </r>
    <r>
      <rPr>
        <vertAlign val="superscript"/>
        <sz val="10"/>
        <color theme="1"/>
        <rFont val="Arial"/>
        <family val="2"/>
      </rPr>
      <t>l</t>
    </r>
  </si>
  <si>
    <r>
      <t>14. Demonstrate that land has been acquired</t>
    </r>
    <r>
      <rPr>
        <vertAlign val="superscript"/>
        <sz val="10"/>
        <color theme="1"/>
        <rFont val="Arial"/>
        <family val="2"/>
      </rPr>
      <t>m</t>
    </r>
  </si>
  <si>
    <r>
      <t>15. Demonstrate that project is adjacent to transmission</t>
    </r>
    <r>
      <rPr>
        <vertAlign val="superscript"/>
        <sz val="10"/>
        <color theme="1"/>
        <rFont val="Arial"/>
        <family val="2"/>
      </rPr>
      <t>n</t>
    </r>
  </si>
  <si>
    <r>
      <t>16. Demonstrate commercial viability</t>
    </r>
    <r>
      <rPr>
        <vertAlign val="superscript"/>
        <sz val="10"/>
        <color theme="1"/>
        <rFont val="Arial"/>
        <family val="2"/>
      </rPr>
      <t>o</t>
    </r>
  </si>
  <si>
    <r>
      <t>17. Demonstrate that developer is a hyperscaler (seven largest or fastest growing companies) or at least not a colocator</t>
    </r>
    <r>
      <rPr>
        <vertAlign val="superscript"/>
        <sz val="10"/>
        <color theme="1"/>
        <rFont val="Arial"/>
        <family val="2"/>
      </rPr>
      <t>p</t>
    </r>
  </si>
  <si>
    <r>
      <t>18. Demonstrate that project’s description is based on market intelligence and customer-supplied information</t>
    </r>
    <r>
      <rPr>
        <vertAlign val="superscript"/>
        <sz val="10"/>
        <color theme="1"/>
        <rFont val="Arial"/>
        <family val="2"/>
      </rPr>
      <t>q</t>
    </r>
  </si>
  <si>
    <r>
      <t>19.  Demonstrate that project load based on customer provided forecasts together with an external review of forecasting accuracy</t>
    </r>
    <r>
      <rPr>
        <vertAlign val="superscript"/>
        <sz val="10"/>
        <color theme="1"/>
        <rFont val="Arial"/>
        <family val="2"/>
      </rPr>
      <t>r</t>
    </r>
  </si>
  <si>
    <r>
      <t>20. Demonstrate that project has been assessed by a third-party expert as feasible</t>
    </r>
    <r>
      <rPr>
        <vertAlign val="superscript"/>
        <sz val="10"/>
        <color theme="1"/>
        <rFont val="Arial"/>
        <family val="2"/>
      </rPr>
      <t>s</t>
    </r>
  </si>
  <si>
    <r>
      <t>21. Demonstrate high likelihood that facility will locate in-state</t>
    </r>
    <r>
      <rPr>
        <vertAlign val="superscript"/>
        <sz val="10"/>
        <color theme="1"/>
        <rFont val="Arial"/>
        <family val="2"/>
      </rPr>
      <t>t</t>
    </r>
  </si>
  <si>
    <r>
      <t>22. Demonstrate high likelihood that facility will locate in LG&amp;E-KU territory</t>
    </r>
    <r>
      <rPr>
        <vertAlign val="superscript"/>
        <sz val="10"/>
        <color theme="1"/>
        <rFont val="Arial"/>
        <family val="2"/>
      </rPr>
      <t>u</t>
    </r>
  </si>
  <si>
    <r>
      <t>23. Demonstrate high likelihood that a cluster of future data center loads will likely develop near this facility</t>
    </r>
    <r>
      <rPr>
        <vertAlign val="superscript"/>
        <sz val="10"/>
        <color theme="1"/>
        <rFont val="Arial"/>
        <family val="2"/>
      </rPr>
      <t>v</t>
    </r>
  </si>
  <si>
    <r>
      <t>24. Demonstrate high likelihood of facility reaching commercial operation</t>
    </r>
    <r>
      <rPr>
        <vertAlign val="superscript"/>
        <sz val="10"/>
        <color theme="1"/>
        <rFont val="Arial"/>
        <family val="2"/>
      </rPr>
      <t>w</t>
    </r>
  </si>
  <si>
    <r>
      <t>25. Demonstrate high likelihood that there will be no delay in commercial operation date</t>
    </r>
    <r>
      <rPr>
        <vertAlign val="superscript"/>
        <sz val="10"/>
        <color theme="1"/>
        <rFont val="Arial"/>
        <family val="2"/>
      </rPr>
      <t>x</t>
    </r>
  </si>
  <si>
    <t>Year-Month</t>
  </si>
  <si>
    <t>Low LG&amp;E</t>
  </si>
  <si>
    <t>Low KU</t>
  </si>
  <si>
    <t>Mid LG&amp;E</t>
  </si>
  <si>
    <t>Mid KU</t>
  </si>
  <si>
    <t>High LG&amp;E</t>
  </si>
  <si>
    <t>High KU</t>
  </si>
  <si>
    <t>Mid Total</t>
  </si>
  <si>
    <t>LG&amp;E CPCN</t>
  </si>
  <si>
    <t>KU CPCN</t>
  </si>
  <si>
    <t>KU IRP</t>
  </si>
  <si>
    <t>LG&amp;E IRP</t>
  </si>
  <si>
    <t>TSR Aggregate</t>
  </si>
  <si>
    <t>Total Aggregate</t>
  </si>
  <si>
    <t>TSRs</t>
  </si>
  <si>
    <t>IRP High Case / CPCN Econ Dev Fcst</t>
  </si>
  <si>
    <t>Total</t>
  </si>
  <si>
    <t>Aggregate</t>
  </si>
  <si>
    <t>LG&amp;E</t>
  </si>
  <si>
    <t>KU</t>
  </si>
  <si>
    <t>Data Center 1</t>
  </si>
  <si>
    <t>Data Center 2</t>
  </si>
  <si>
    <t>Data Center 3</t>
  </si>
  <si>
    <t>BOSK Phase 2</t>
  </si>
  <si>
    <t>Project ID</t>
  </si>
  <si>
    <t>Full Capacity Load Size (MW)</t>
  </si>
  <si>
    <t>Data Center (Yes/No)</t>
  </si>
  <si>
    <t>TSR (Yes/No)</t>
  </si>
  <si>
    <t>Service Territory</t>
  </si>
  <si>
    <t>EconDev Label</t>
  </si>
  <si>
    <t>Low Probability</t>
  </si>
  <si>
    <t>Mid Probability</t>
  </si>
  <si>
    <t>High Probability</t>
  </si>
  <si>
    <t>No</t>
  </si>
  <si>
    <t>Yes</t>
  </si>
  <si>
    <t>Contract in Place</t>
  </si>
  <si>
    <t>ODP</t>
  </si>
  <si>
    <t>LG&amp;E and KU</t>
  </si>
  <si>
    <t>Source: LG&amp;E-KU Response to AG-KIUC 1-33(a)</t>
  </si>
  <si>
    <t xml:space="preserve">As of </t>
  </si>
  <si>
    <t>Opportunities Currently Viewing</t>
  </si>
  <si>
    <t>Total kW</t>
  </si>
  <si>
    <t>Date Opportunity was started in C4</t>
  </si>
  <si>
    <t>Opportunity Name</t>
  </si>
  <si>
    <t>Electric Peak (kW)</t>
  </si>
  <si>
    <t>Announced</t>
  </si>
  <si>
    <t>Customer Expansion - Electric</t>
  </si>
  <si>
    <t>Customer Expansion - Natural Gas</t>
  </si>
  <si>
    <t>New Customer - Electric</t>
  </si>
  <si>
    <t>Data Center - Economic Development</t>
  </si>
  <si>
    <t>Economic Development Project</t>
  </si>
  <si>
    <t>Customer Expansion - Electric &amp; Nat Gas</t>
  </si>
  <si>
    <t>Source: LG&amp;E-KU Response to JI-3-18</t>
  </si>
  <si>
    <t>Definition</t>
  </si>
  <si>
    <t>Broker or owner marketed site for data center users; site reviewed for power availability</t>
  </si>
  <si>
    <t>Owned by developer for data center users; site reviewed for power availability</t>
  </si>
  <si>
    <t>Optioned by developer for data center users; site reviewed for power availability</t>
  </si>
  <si>
    <t>Letter of Intent with contract to purchase, pending</t>
  </si>
  <si>
    <t>Source: LG&amp;E-KU Response to Staff 1-18</t>
  </si>
  <si>
    <t>Project Stage</t>
  </si>
  <si>
    <t># of projects</t>
  </si>
  <si>
    <t>Peak demand (MW)</t>
  </si>
  <si>
    <t>TSR (Y/N)?</t>
  </si>
  <si>
    <t>“Inquiry” indicates a request for high-level information, may involve a few meetings, and is generally in the early stages of evaluation.</t>
  </si>
  <si>
    <t>“Suspect” indicates that there is a likelihood of, or evidence of, continued follow up. The project is likely engaged in continued information exchange and is on the verge of more formal processes and information exchange</t>
  </si>
  <si>
    <t xml:space="preserve">“Prospect” indicates very regular exchange of information, more detailed evaluation of a site and site characteristics that likely include detailed evaluation of infrastructure capabilities and capacities, costs of doing business, in-person site visits, and incentive negotiation. </t>
  </si>
  <si>
    <r>
      <t xml:space="preserve">Y
</t>
    </r>
    <r>
      <rPr>
        <i/>
        <sz val="11"/>
        <color theme="1"/>
        <rFont val="Calibri"/>
        <family val="2"/>
        <scheme val="minor"/>
      </rPr>
      <t>The Companies have submitted three TSRs for two projects in this stage.</t>
    </r>
  </si>
  <si>
    <t xml:space="preserve">“Imminent” indicates a high probability for the project to announce and locate in the Companies’ service territory. An imminent project likely has all the information necessary from the Companies and the state and local communities to make a decision and may only be finalizing its own business plan or internal processes before proceeding. </t>
  </si>
  <si>
    <r>
      <t xml:space="preserve">Y
</t>
    </r>
    <r>
      <rPr>
        <i/>
        <sz val="11"/>
        <color theme="1"/>
        <rFont val="Calibri"/>
        <family val="2"/>
        <scheme val="minor"/>
      </rPr>
      <t>The Companies have submitted two TSRs for this project.</t>
    </r>
  </si>
  <si>
    <t>“Announced” means projects have made a formal public decision to locate in the Companies’ service territory and have signed a contract for electric service.</t>
  </si>
  <si>
    <t>N/A</t>
  </si>
  <si>
    <t>Aggregate Load (MW)</t>
  </si>
  <si>
    <t>Probability Weighted Load (MW)</t>
  </si>
  <si>
    <t>AG-KUIC 1-33(a) Project Queue</t>
  </si>
  <si>
    <t>*Economic Development*</t>
  </si>
  <si>
    <t>(MW)</t>
  </si>
  <si>
    <r>
      <t xml:space="preserve">2032 Forecast </t>
    </r>
    <r>
      <rPr>
        <b/>
        <sz val="10"/>
        <color theme="0"/>
        <rFont val="Calibri"/>
        <family val="2"/>
      </rPr>
      <t>(Data Centers)</t>
    </r>
  </si>
  <si>
    <r>
      <t xml:space="preserve">Queue
</t>
    </r>
    <r>
      <rPr>
        <b/>
        <sz val="10"/>
        <color theme="0"/>
        <rFont val="Calibri"/>
        <family val="2"/>
      </rPr>
      <t>(All Econ Dev)</t>
    </r>
  </si>
  <si>
    <r>
      <t xml:space="preserve">Queue 
</t>
    </r>
    <r>
      <rPr>
        <b/>
        <sz val="10"/>
        <color theme="0"/>
        <rFont val="Calibri"/>
        <family val="2"/>
      </rPr>
      <t>(Data Centers)</t>
    </r>
  </si>
  <si>
    <t>Inquiry Stage</t>
  </si>
  <si>
    <t>Suspect Stage</t>
  </si>
  <si>
    <t>Prospect Stage</t>
  </si>
  <si>
    <t>Imminent Stage</t>
  </si>
  <si>
    <t>Announced Stage</t>
  </si>
  <si>
    <t>LOI/ Contract Pending</t>
  </si>
  <si>
    <t>With TSRs</t>
  </si>
  <si>
    <t>With Signed EPCs</t>
  </si>
  <si>
    <t>2024 IRP</t>
  </si>
  <si>
    <t>Low Load</t>
  </si>
  <si>
    <t>Mid Load</t>
  </si>
  <si>
    <t>High Load</t>
  </si>
  <si>
    <t>AG-KIUC 1-35 Attachment</t>
  </si>
  <si>
    <t>2025 Load Forecast</t>
  </si>
  <si>
    <t>Jones Direct</t>
  </si>
  <si>
    <t>&gt; 8,000</t>
  </si>
  <si>
    <t>&gt; 6,000</t>
  </si>
  <si>
    <t>Bevington Direct</t>
  </si>
  <si>
    <t>AG-KIUC 1-33 Attachment</t>
  </si>
  <si>
    <t>PSC Staff 1-17</t>
  </si>
  <si>
    <t>PSC Staff 1-18</t>
  </si>
  <si>
    <t>Case 2024-00326 PSC-PH 1</t>
  </si>
  <si>
    <t>Date Information Released</t>
  </si>
  <si>
    <t>"Announced by Developer"  (Camp Ground and Lincoln, old numbers)</t>
  </si>
  <si>
    <t>Camp Ground Rd 
Data Center</t>
  </si>
  <si>
    <t>Project Lincoln (Oldham, Meridian 2)
Data Center</t>
  </si>
  <si>
    <t>Meridan 1
Data Center</t>
  </si>
  <si>
    <t>402 MW "Announced"</t>
  </si>
  <si>
    <t>~1,000</t>
  </si>
  <si>
    <t>600 MW "Announced"</t>
  </si>
  <si>
    <t>AG-KIUC 2-22</t>
  </si>
  <si>
    <t>525 MW (402 MW + 123 MW TSR)</t>
  </si>
  <si>
    <t>600 MW</t>
  </si>
  <si>
    <t>525 MW (335 MW + 67 MW + 123 MW)</t>
  </si>
  <si>
    <r>
      <t xml:space="preserve">** 650 MW </t>
    </r>
    <r>
      <rPr>
        <sz val="11"/>
        <color rgb="FFFF0000"/>
        <rFont val="Calibri"/>
        <family val="2"/>
      </rPr>
      <t xml:space="preserve">(developer recently announced does not plan to proceed) </t>
    </r>
  </si>
  <si>
    <t>100 MW (developer announced that it will proceed with smaller Meridan 1 site instead of Meridan 2)</t>
  </si>
  <si>
    <t>#</t>
  </si>
  <si>
    <t>5
(No TSRs)</t>
  </si>
  <si>
    <t>6
(No TSRs)</t>
  </si>
  <si>
    <t>6
(2 w/ TSRs;
3 TSRs total)</t>
  </si>
  <si>
    <t>1
(1 w/ TSR;
2 TSRs total)</t>
  </si>
  <si>
    <t>3 w/ TSRs;
5 TSRs total</t>
  </si>
  <si>
    <t>Peak Demand (MW)</t>
  </si>
  <si>
    <r>
      <t xml:space="preserve">2024 IRP
Mid Load
</t>
    </r>
    <r>
      <rPr>
        <i/>
        <sz val="12"/>
        <color theme="0"/>
        <rFont val="Calibri"/>
        <family val="2"/>
      </rPr>
      <t>(No Econ Dev)</t>
    </r>
  </si>
  <si>
    <r>
      <t xml:space="preserve">2024 IRP
Mid Load
</t>
    </r>
    <r>
      <rPr>
        <i/>
        <sz val="12"/>
        <color theme="0"/>
        <rFont val="Calibri"/>
        <family val="2"/>
      </rPr>
      <t>(Mid Econ Dev)</t>
    </r>
  </si>
  <si>
    <r>
      <t xml:space="preserve">2025 CPCN
Mid Load
</t>
    </r>
    <r>
      <rPr>
        <i/>
        <sz val="12"/>
        <color theme="0"/>
        <rFont val="Calibri"/>
        <family val="2"/>
      </rPr>
      <t>(High Econ Dev)</t>
    </r>
  </si>
  <si>
    <t>CAGR</t>
  </si>
  <si>
    <t>Source: KY PSC Docket No. 2024-00326. LG&amp;E-KU 2024 IRP. Public Workpapers. 2024. EconDev_ColumnChart_20241008</t>
  </si>
  <si>
    <t>MW</t>
  </si>
  <si>
    <t>End of Year</t>
  </si>
  <si>
    <t>Source: KY PSC Docket No. 2024-00326. LG&amp;E-KU 2024 IRP. Public Workpapers. 2024. IRP_Peak_Scenario_Comparisons_20240913.xlsx</t>
  </si>
  <si>
    <t>Summer Mid Peak Load Scenario (MW)</t>
  </si>
  <si>
    <t>Seasonal Peaks</t>
  </si>
  <si>
    <t>Winter</t>
  </si>
  <si>
    <t>Summer</t>
  </si>
  <si>
    <t>History</t>
  </si>
  <si>
    <t>2025 CPCN</t>
  </si>
  <si>
    <t>2024 IRP Mid</t>
  </si>
  <si>
    <t>2024 IRP High</t>
  </si>
  <si>
    <t>Reference Table 2. Summer Mid Peak Load Scenario Forecast</t>
  </si>
  <si>
    <t>Reference Table 1. Low-, Mid-, and High-Economic Development Forecasts</t>
  </si>
  <si>
    <t>Applied Economics Clinic</t>
  </si>
  <si>
    <t>www.aeclinic.org</t>
  </si>
  <si>
    <t>Table of Contents</t>
  </si>
  <si>
    <t>Tab name</t>
  </si>
  <si>
    <t>Description</t>
  </si>
  <si>
    <t>Library</t>
  </si>
  <si>
    <t>EAS-2 Stanton Workpapers</t>
  </si>
  <si>
    <t>liz.stanton@aeclinic.org</t>
  </si>
  <si>
    <t>Table 1</t>
  </si>
  <si>
    <t>Table 2</t>
  </si>
  <si>
    <t>Table 3</t>
  </si>
  <si>
    <t>Figure 1</t>
  </si>
  <si>
    <t>Table 4</t>
  </si>
  <si>
    <t>Table 5</t>
  </si>
  <si>
    <t>Table 6</t>
  </si>
  <si>
    <t>Table 7</t>
  </si>
  <si>
    <t>Table 8</t>
  </si>
  <si>
    <t>Staff 1-18_Definitions</t>
  </si>
  <si>
    <t>JI 3-18_Land Control Status</t>
  </si>
  <si>
    <t>AG-KIUC 1-33(a)_Project Queue</t>
  </si>
  <si>
    <t>AG-KIUC 1-35_Probability --&gt;</t>
  </si>
  <si>
    <t>Service Territory Charts</t>
  </si>
  <si>
    <t>Monthly</t>
  </si>
  <si>
    <t>Charts</t>
  </si>
  <si>
    <t>LowProbability</t>
  </si>
  <si>
    <t>MidProbability</t>
  </si>
  <si>
    <t>HighProbability</t>
  </si>
  <si>
    <t>High IRP + BOSK 2</t>
  </si>
  <si>
    <t>Project Map</t>
  </si>
  <si>
    <t>Source: LG&amp;E-KU Response to AG-KIUC 1-35 Attachment, "Charts" tab</t>
  </si>
  <si>
    <t>Source: LG&amp;E-KU Response to AG-KIUC 1-35 Attachment</t>
  </si>
  <si>
    <t>Note: Emphasis (bold) was added to “IRP High Case / CPCN Econ Dev Forecast” for clarity in Stanton workpapers</t>
  </si>
  <si>
    <t>Source: CPCN Workpapers. "AWJ_JDL_Charts"</t>
  </si>
  <si>
    <t>Table 1. Comparison of LG&amp;E-KU's Peak Demand Forecasts</t>
  </si>
  <si>
    <t>Table 2. LG&amp;E-KU data center AG-KIUC 1-35 Attachment "Project Map" probabilities</t>
  </si>
  <si>
    <t>Table 3. LG&amp;E-KU data center inquiry phases, land control status, TSRs, and EPCs</t>
  </si>
  <si>
    <t>Figure 1. LG&amp;E-KU economic development AG-KIUC 1-35 Attachment “Charts” probabilities</t>
  </si>
  <si>
    <t>Table 4. LG&amp;E-KU aggregate probability-weighted data center load forecasts</t>
  </si>
  <si>
    <t>Table 5. LG&amp;E-KU projects in data center queue</t>
  </si>
  <si>
    <t>Table 6. LG&amp;E-KU aggregated peak load (in MW) in data center queue</t>
  </si>
  <si>
    <t>Table 6 Supplemental</t>
  </si>
  <si>
    <t>Table 7. Alternative data center likelihood criteria and scores</t>
  </si>
  <si>
    <t>Table 8. Alternative probability-weighted data forecast</t>
  </si>
  <si>
    <t>a</t>
  </si>
  <si>
    <t>b</t>
  </si>
  <si>
    <t>c</t>
  </si>
  <si>
    <t>d</t>
  </si>
  <si>
    <t>e</t>
  </si>
  <si>
    <t>f</t>
  </si>
  <si>
    <t>g</t>
  </si>
  <si>
    <t>h</t>
  </si>
  <si>
    <t>i</t>
  </si>
  <si>
    <t>j</t>
  </si>
  <si>
    <t>k</t>
  </si>
  <si>
    <t>l</t>
  </si>
  <si>
    <t>m</t>
  </si>
  <si>
    <t>n</t>
  </si>
  <si>
    <t>o</t>
  </si>
  <si>
    <t>p</t>
  </si>
  <si>
    <t>q</t>
  </si>
  <si>
    <t>r</t>
  </si>
  <si>
    <t>s</t>
  </si>
  <si>
    <t>t</t>
  </si>
  <si>
    <t>u</t>
  </si>
  <si>
    <t>v</t>
  </si>
  <si>
    <t>w</t>
  </si>
  <si>
    <t>x</t>
  </si>
  <si>
    <t>(i) Roumpani, M. 2025. Direct Testimony of Maria Roumpani, PhD. Testimony to Georgia Public Service Commission on behalf of Georgia Conservation Voters, Docket Nos. 56002, 56003. Available at: https://psc.ga.gov/search/facts-document/?documentId=222501 . p.5 ; 
(ii) AEP Ohio. 2024. Large Load Request. Submitted to PJM Interconnection. Available at: https://www.pjm.com/-/media/DotCom/committees-groups/subcommittees/las/2024/20241025/20241025-item-03f---aep-large-load-request.ashx</t>
  </si>
  <si>
    <t>Roumpani, M. 2025. Direct Testimony of Maria Roumpani, PhD. Testimony to Georgia Public Service Commission on behalf of Georgia Conservation Voters, Docket Nos. 56002, 56003. p.20</t>
  </si>
  <si>
    <t>(i) Electricity Customer Alliance. 2025. Joint Customer Letter to Federal Energy Regulatory Commission on behalf of Electricity Customer Alliance (ECA), Electricity Consumers Resource Council (ELCON), Industrial Energy Consumers of America (IECA), Coalition of MISO Transmission Customers (CMTC), National Association of State Utility Consumer Advocates (NASUCA), and PJM Industrial Customer Coalition (ICC). Available at: https://www.ieca-us.org/wp-content/uploads/05.30.25_Joint-Customer-Letter-to-FERC-re-Load-Forecasting_FINAL.pdf ; 
(ii) Indiana Utility Regulatory Commission Docket No. 46097. Month 2024. Settlement Agreement in Indiana-Michigan Power. Submitted by Indiana-Michigan Power (if known; otherwise omit or specify “Various Parties”). Available at: https://iurc.portal.in.gov/docketed-case-details/?id=b8cd5780-0546-ef11-8409-001dd803817e ; (iii) (iii)Roumpani, M. 2025. Direct Testimony of Maria Roumpani, PhD. Testimony to Georgia Public Service Commission on behalf of Georgia Conservation Voters, Docket Nos. 56002, 56003.</t>
  </si>
  <si>
    <t>Dominion Energy. July 17, 2024. Data Center Demand Forecasting Process: Detailed Narrative Describing Each Step of the Process to Create the Dominion Energy Service Territory Data Center Block Load Adjustment Submission to PJM [Report].</t>
  </si>
  <si>
    <t>Roumpani, M. 2025. Direct Testimony of Maria Roumpani, PhD. Testimony to Georgia Public Service Commission on behalf of Georgia Conservation Voters, Docket Nos. 56002, 56003. p.15</t>
  </si>
  <si>
    <r>
      <t xml:space="preserve">Virginia State Corporation Commission Docket No. PUR-2024-00144. December 2024. </t>
    </r>
    <r>
      <rPr>
        <i/>
        <sz val="10"/>
        <color theme="1"/>
        <rFont val="Times New Roman"/>
        <family val="1"/>
      </rPr>
      <t>Pre-Technical Conference Statement of Stan Blackwell, Director of Dominion Energy’s Data Center Practice.</t>
    </r>
    <r>
      <rPr>
        <sz val="10"/>
        <color theme="1"/>
        <rFont val="Times New Roman"/>
        <family val="1"/>
      </rPr>
      <t xml:space="preserve"> Submitted by Dominion Energy, Inc. Available at: https://www.scc.virginia.gov/docketsearch/DOCS/82wy01!.PDF</t>
    </r>
  </si>
  <si>
    <r>
      <t xml:space="preserve">Virginia State Corporation Commission Docket No. PUR-2024-00144. December 2024. </t>
    </r>
    <r>
      <rPr>
        <i/>
        <sz val="10"/>
        <color theme="1"/>
        <rFont val="Times New Roman"/>
        <family val="1"/>
      </rPr>
      <t>Pre-Technical Conference Statement of Stan Blackwell, Director of Dominion Energy’s Data Center Practice.</t>
    </r>
    <r>
      <rPr>
        <sz val="10"/>
        <color theme="1"/>
        <rFont val="Times New Roman"/>
        <family val="1"/>
      </rPr>
      <t xml:space="preserve"> Submitted by Dominion Energy, Inc. </t>
    </r>
  </si>
  <si>
    <r>
      <t xml:space="preserve">Texas Legislature. 2025. </t>
    </r>
    <r>
      <rPr>
        <i/>
        <sz val="10"/>
        <color theme="1"/>
        <rFont val="Times New Roman"/>
        <family val="1"/>
      </rPr>
      <t>Texas Senate Bill 6 concerning Large Load Interconnection in ERCOT.</t>
    </r>
    <r>
      <rPr>
        <sz val="10"/>
        <color theme="1"/>
        <rFont val="Times New Roman"/>
        <family val="1"/>
      </rPr>
      <t xml:space="preserve"> Available at: https://www.klgates.com/Texas-Senate-Bill-6-and-Impacts-on-Large-Load-Development-in-ERCOT-2-17-2025 </t>
    </r>
  </si>
  <si>
    <r>
      <t xml:space="preserve">AEP Ohio. 2024. </t>
    </r>
    <r>
      <rPr>
        <i/>
        <sz val="10"/>
        <color theme="1"/>
        <rFont val="Times New Roman"/>
        <family val="1"/>
      </rPr>
      <t>Large Load Request</t>
    </r>
    <r>
      <rPr>
        <sz val="10"/>
        <color theme="1"/>
        <rFont val="Times New Roman"/>
        <family val="1"/>
      </rPr>
      <t xml:space="preserve"> [Power Point slides]. Submitted to PJM Interconnection. Available at: https://www.pjm.com/-/media/DotCom/committees-groups/subcommittees/las/2024/20241025/20241025-item-03f---aep-large-load-request.ashx</t>
    </r>
  </si>
  <si>
    <r>
      <t xml:space="preserve">Quanta Technology. n.d. </t>
    </r>
    <r>
      <rPr>
        <i/>
        <sz val="10"/>
        <color theme="1"/>
        <rFont val="Times New Roman"/>
        <family val="1"/>
      </rPr>
      <t>Forecasting Data Center Loads</t>
    </r>
    <r>
      <rPr>
        <sz val="10"/>
        <color theme="1"/>
        <rFont val="Times New Roman"/>
        <family val="1"/>
      </rPr>
      <t>. Available at: https://quanta-technology.com/project-examples/data-center-projects/forecasting-data-center-loads/</t>
    </r>
  </si>
  <si>
    <r>
      <t xml:space="preserve">(i) Dominion Energy. July 17, 2024. Data Center Demand Forecasting Process: Detailed Narrative Describing Each Step of the Process to Create the Dominion Energy Service Territory Data Center Block Load Adjustment Submission to PJM [Report]. Available at: https://protectpwc.org/wp-content/uploads/2024/07/Dominion-Energy-Data-Center-Demand-Forecasting-Process-071724.pdf ; (ii) EPRI. 2024. </t>
    </r>
    <r>
      <rPr>
        <i/>
        <sz val="10"/>
        <color theme="1"/>
        <rFont val="Times New Roman"/>
        <family val="1"/>
      </rPr>
      <t>EPRI Load Forecasting Initiative 2024 Utility Survey</t>
    </r>
    <r>
      <rPr>
        <sz val="10"/>
        <color theme="1"/>
        <rFont val="Times New Roman"/>
        <family val="1"/>
      </rPr>
      <t xml:space="preserve"> [PowerPoint slides]. Electric Power Research Institute.</t>
    </r>
  </si>
  <si>
    <r>
      <t xml:space="preserve">Quanta Technology. n.d. </t>
    </r>
    <r>
      <rPr>
        <i/>
        <sz val="10"/>
        <color theme="1"/>
        <rFont val="Times New Roman"/>
        <family val="1"/>
      </rPr>
      <t>Forecasting Data Center Loads.</t>
    </r>
  </si>
  <si>
    <r>
      <t xml:space="preserve">EPRI. 2024. </t>
    </r>
    <r>
      <rPr>
        <i/>
        <sz val="10"/>
        <rFont val="Times New Roman"/>
        <family val="1"/>
      </rPr>
      <t>Utility Experiences and Trends Regarding Data Centers: 2024 Survey</t>
    </r>
    <r>
      <rPr>
        <sz val="10"/>
        <rFont val="Times New Roman"/>
        <family val="1"/>
      </rPr>
      <t>. Available at: https://www.epri.com/research/products/000000003002030643</t>
    </r>
  </si>
  <si>
    <t>(i) Texas Legislature. 2025. Texas Senate Bill 6 concerning Large Load Interconnection in ERCOT ; (ii)  Northern Virginia Electric Cooperative (NOVEC). n.d. Large Load Forecasting Memo. Available at: https://www.pjm.com/-/media/DotCom/planning/res-adeq/load-forecast/novec-documentation.pdf</t>
  </si>
  <si>
    <r>
      <t xml:space="preserve">(i) Northern Virginia Electric Cooperative (NOVEC). n.d. Large Load Forecasting Memo. Available at: https://www.pjm.com/-/media/DotCom/planning/res-adeq/load-forecast/novec-documentation.pdf; (ii) EPRI. 2024. </t>
    </r>
    <r>
      <rPr>
        <i/>
        <sz val="10"/>
        <rFont val="Times New Roman"/>
        <family val="1"/>
      </rPr>
      <t>Utility Experiences and Trends Regarding Data Centers: 2024 Survey</t>
    </r>
    <r>
      <rPr>
        <sz val="10"/>
        <rFont val="Times New Roman"/>
        <family val="1"/>
      </rPr>
      <t>. Available at: https://www.epri.com/research/products/000000003002030643</t>
    </r>
  </si>
  <si>
    <t>Comparison of LG&amp;E-KU's Peak Demand Forecasts</t>
  </si>
  <si>
    <t>LG&amp;E-KU data center AG-KIUC 1-35 Attachment "Project Map" probabilities</t>
  </si>
  <si>
    <t>Primary Contact: Elizabeth A. Stanton, PhD</t>
  </si>
  <si>
    <t>LG&amp;E-KU data center inquiry phases, land control status, TSRs, and EPCs</t>
  </si>
  <si>
    <t>CPCN Workpapers_Peak_Chart 1</t>
  </si>
  <si>
    <t>LG&amp;E-KU economic development AG-KIUC 1-35 Attachment “Charts” probabilities</t>
  </si>
  <si>
    <t>LG&amp;E-KU aggregate probability-weighted data center load forecasts</t>
  </si>
  <si>
    <t>LG&amp;E-KU projects in data center queue</t>
  </si>
  <si>
    <t>LG&amp;E-KU aggregated peak load (in MW) in data center queue</t>
  </si>
  <si>
    <t>Table 6 supplemental</t>
  </si>
  <si>
    <t>Supplemental information related to Table 6</t>
  </si>
  <si>
    <t>Alternative data center likelihood criteria and scores</t>
  </si>
  <si>
    <t>Alternative probability-weighted data forecast</t>
  </si>
  <si>
    <t>Reference tables with data from LG&amp;E-KU's 2024 IRP</t>
  </si>
  <si>
    <t>Data file from Attachment to LG&amp;E-KU's Response to AG-1-35</t>
  </si>
  <si>
    <t>Data file from Attachment to LG&amp;E-KU's Response to AG-1-33(a)</t>
  </si>
  <si>
    <t>Data pulled from LG&amp;E-KU's Response to JI 3-18</t>
  </si>
  <si>
    <t>Data pulled from LG&amp;E-KU's Response to Staff 1-18</t>
  </si>
  <si>
    <t>Data file from LG&amp;E-KU Witness Jones' CPCN Workpapers. "AWJ_JDL_Charts"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</si>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</sst>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quot;$&quot;#,##0"/>
    <numFmt numFmtId="173" formatCode="[$-409]mmmm\ d\,\ yyyy;@"/>
  </numFmts>
  <fonts count="6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b/>
      <vertAlign val="superscript"/>
      <sz val="11"/>
      <color theme="0"/>
      <name val="Calibri"/>
      <family val="2"/>
      <scheme val="minor"/>
    </font>
    <font>
      <sz val="11"/>
      <name val="Calibri"/>
      <family val="2"/>
      <scheme val="minor"/>
    </font>
    <font>
      <vertAlign val="superscript"/>
      <sz val="11"/>
      <name val="Calibri"/>
      <family val="2"/>
      <scheme val="minor"/>
    </font>
    <font>
      <i/>
      <sz val="11"/>
      <color theme="0"/>
      <name val="Calibri"/>
      <family val="2"/>
      <scheme val="minor"/>
    </font>
    <font>
      <vertAlign val="superscript"/>
      <sz val="11"/>
      <color theme="1"/>
      <name val="Calibri"/>
      <family val="2"/>
      <scheme val="minor"/>
    </font>
    <font>
      <b/>
      <sz val="10"/>
      <color theme="0"/>
      <name val="Arial"/>
      <family val="2"/>
    </font>
    <font>
      <sz val="11"/>
      <color theme="0"/>
      <name val="Arial"/>
      <family val="2"/>
    </font>
    <font>
      <sz val="10"/>
      <color theme="1"/>
      <name val="Arial"/>
      <family val="2"/>
    </font>
    <font>
      <vertAlign val="superscript"/>
      <sz val="10"/>
      <color theme="1"/>
      <name val="Arial"/>
      <family val="2"/>
    </font>
    <font>
      <sz val="11"/>
      <color rgb="FF0070C0"/>
      <name val="Calibri"/>
      <family val="2"/>
      <scheme val="minor"/>
    </font>
    <font>
      <b/>
      <i/>
      <sz val="11"/>
      <color rgb="FFFF0000"/>
      <name val="Calibri"/>
      <family val="2"/>
      <scheme val="minor"/>
    </font>
    <font>
      <i/>
      <sz val="11"/>
      <color rgb="FFFF0000"/>
      <name val="Calibri"/>
      <family val="2"/>
      <scheme val="minor"/>
    </font>
    <font>
      <b/>
      <sz val="14"/>
      <color theme="1"/>
      <name val="Calibri"/>
      <family val="2"/>
      <scheme val="minor"/>
    </font>
    <font>
      <b/>
      <sz val="11"/>
      <name val="Calibri"/>
      <family val="2"/>
      <scheme val="minor"/>
    </font>
    <font>
      <i/>
      <sz val="11"/>
      <color theme="1"/>
      <name val="Calibri"/>
      <family val="2"/>
      <scheme val="minor"/>
    </font>
    <font>
      <sz val="11"/>
      <color theme="1"/>
      <name val="Arial"/>
      <family val="2"/>
    </font>
    <font>
      <b/>
      <sz val="12"/>
      <color theme="0"/>
      <name val="Arial"/>
      <family val="2"/>
    </font>
    <font>
      <b/>
      <sz val="12"/>
      <color theme="1"/>
      <name val="Arial"/>
      <family val="2"/>
    </font>
    <font>
      <sz val="12"/>
      <name val="Calibri"/>
      <family val="2"/>
      <scheme val="minor"/>
    </font>
    <font>
      <b/>
      <sz val="12"/>
      <color theme="0"/>
      <name val="Calibri"/>
      <family val="2"/>
      <scheme val="minor"/>
    </font>
    <font>
      <sz val="12"/>
      <color theme="1"/>
      <name val="Arial"/>
      <family val="2"/>
    </font>
    <font>
      <b/>
      <sz val="11"/>
      <color theme="0" tint="-0.34998626667073579"/>
      <name val="Calibri"/>
      <family val="2"/>
      <scheme val="minor"/>
    </font>
    <font>
      <sz val="11"/>
      <color theme="0" tint="-0.34998626667073579"/>
      <name val="Calibri"/>
      <family val="2"/>
      <scheme val="minor"/>
    </font>
    <font>
      <sz val="11"/>
      <color theme="0" tint="-0.34998626667073579"/>
      <name val="Calibri"/>
      <family val="2"/>
    </font>
    <font>
      <sz val="11"/>
      <color theme="0"/>
      <name val="Calibri"/>
      <family val="2"/>
    </font>
    <font>
      <b/>
      <sz val="11"/>
      <color theme="0"/>
      <name val="Calibri"/>
      <family val="2"/>
    </font>
    <font>
      <b/>
      <sz val="10"/>
      <color theme="0"/>
      <name val="Calibri"/>
      <family val="2"/>
    </font>
    <font>
      <b/>
      <sz val="11"/>
      <color theme="1"/>
      <name val="Calibri"/>
      <family val="2"/>
    </font>
    <font>
      <b/>
      <i/>
      <sz val="11"/>
      <color theme="0"/>
      <name val="Calibri"/>
      <family val="2"/>
    </font>
    <font>
      <sz val="11"/>
      <color rgb="FFFF0000"/>
      <name val="Calibri"/>
      <family val="2"/>
    </font>
    <font>
      <b/>
      <sz val="11"/>
      <color rgb="FFFF0000"/>
      <name val="Calibri"/>
      <family val="2"/>
    </font>
    <font>
      <sz val="11"/>
      <color theme="0" tint="-0.249977111117893"/>
      <name val="Calibri"/>
      <family val="2"/>
      <scheme val="minor"/>
    </font>
    <font>
      <sz val="12"/>
      <color theme="1"/>
      <name val="Calibri"/>
      <family val="2"/>
      <scheme val="minor"/>
    </font>
    <font>
      <b/>
      <sz val="12"/>
      <color theme="0"/>
      <name val="Calibri"/>
      <family val="2"/>
    </font>
    <font>
      <i/>
      <sz val="12"/>
      <color theme="0"/>
      <name val="Calibri"/>
      <family val="2"/>
    </font>
    <font>
      <b/>
      <sz val="12"/>
      <color theme="1"/>
      <name val="Calibri"/>
      <family val="2"/>
      <scheme val="minor"/>
    </font>
    <font>
      <b/>
      <sz val="12"/>
      <color rgb="FFC00000"/>
      <name val="Calibri"/>
      <family val="2"/>
      <scheme val="minor"/>
    </font>
    <font>
      <b/>
      <sz val="12"/>
      <color rgb="FF000000"/>
      <name val="Calibri"/>
      <family val="2"/>
    </font>
    <font>
      <sz val="12"/>
      <color rgb="FF000000"/>
      <name val="Calibri"/>
      <family val="2"/>
    </font>
    <font>
      <b/>
      <sz val="12"/>
      <color rgb="FFC00000"/>
      <name val="Calibri"/>
      <family val="2"/>
    </font>
    <font>
      <sz val="12"/>
      <color theme="1"/>
      <name val="Times New Roman"/>
      <family val="1"/>
    </font>
    <font>
      <b/>
      <sz val="9"/>
      <color indexed="81"/>
      <name val="Tahoma"/>
      <family val="2"/>
    </font>
    <font>
      <sz val="9"/>
      <color indexed="81"/>
      <name val="Tahoma"/>
      <family val="2"/>
    </font>
    <font>
      <b/>
      <sz val="12"/>
      <color theme="2"/>
      <name val="Calibri"/>
      <family val="2"/>
    </font>
    <font>
      <u/>
      <sz val="11"/>
      <color theme="10"/>
      <name val="Calibri"/>
      <family val="2"/>
      <scheme val="minor"/>
    </font>
    <font>
      <sz val="20"/>
      <color rgb="FF000000"/>
      <name val="Calibri"/>
      <family val="2"/>
      <scheme val="minor"/>
    </font>
    <font>
      <sz val="10"/>
      <color rgb="FF000000"/>
      <name val="Calibri"/>
      <family val="2"/>
      <scheme val="minor"/>
    </font>
    <font>
      <sz val="11"/>
      <color rgb="FF000000"/>
      <name val="Calibri"/>
      <family val="2"/>
      <scheme val="minor"/>
    </font>
    <font>
      <u/>
      <sz val="11"/>
      <color rgb="FF0000FF"/>
      <name val="Calibri"/>
      <family val="2"/>
      <scheme val="minor"/>
    </font>
    <font>
      <sz val="11"/>
      <color rgb="FFC00000"/>
      <name val="Calibri"/>
      <family val="2"/>
      <scheme val="minor"/>
    </font>
    <font>
      <b/>
      <sz val="12"/>
      <color rgb="FFFFFFFF"/>
      <name val="Calibri"/>
      <family val="2"/>
      <scheme val="minor"/>
    </font>
    <font>
      <sz val="8"/>
      <name val="Calibri"/>
      <family val="2"/>
      <scheme val="minor"/>
    </font>
    <font>
      <b/>
      <sz val="10"/>
      <color theme="1"/>
      <name val="Arial"/>
      <family val="2"/>
    </font>
    <font>
      <sz val="10"/>
      <color theme="1"/>
      <name val="Times New Roman"/>
      <family val="1"/>
    </font>
    <font>
      <i/>
      <sz val="10"/>
      <color theme="1"/>
      <name val="Times New Roman"/>
      <family val="1"/>
    </font>
    <font>
      <sz val="10"/>
      <name val="Times New Roman"/>
      <family val="1"/>
    </font>
    <font>
      <i/>
      <sz val="10"/>
      <name val="Times New Roman"/>
      <family val="1"/>
    </font>
    <font>
      <u/>
      <sz val="11"/>
      <name val="Calibri"/>
      <family val="2"/>
      <scheme val="minor"/>
    </font>
    <font>
      <u/>
      <sz val="11"/>
      <color theme="0"/>
      <name val="Calibri"/>
      <family val="2"/>
      <scheme val="minor"/>
    </font>
  </fonts>
  <fills count="29">
    <fill>
      <patternFill patternType="none"/>
    </fill>
    <fill>
      <patternFill patternType="gray125"/>
    </fill>
    <fill>
      <patternFill patternType="solid">
        <fgColor theme="3" tint="0.89999084444715716"/>
        <bgColor indexed="64"/>
      </patternFill>
    </fill>
    <fill>
      <patternFill patternType="solid">
        <fgColor theme="3" tint="0.749992370372631"/>
        <bgColor indexed="64"/>
      </patternFill>
    </fill>
    <fill>
      <patternFill patternType="solid">
        <fgColor theme="7"/>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00"/>
        <bgColor theme="0" tint="-0.34998626667073579"/>
      </patternFill>
    </fill>
    <fill>
      <patternFill patternType="solid">
        <fgColor theme="0"/>
        <bgColor indexed="64"/>
      </patternFill>
    </fill>
    <fill>
      <patternFill patternType="solid">
        <fgColor theme="0" tint="-4.9989318521683403E-2"/>
        <bgColor indexed="64"/>
      </patternFill>
    </fill>
    <fill>
      <patternFill patternType="solid">
        <fgColor theme="3" tint="9.9978637043366805E-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rgb="FFF2F2F2"/>
        <bgColor rgb="FF000000"/>
      </patternFill>
    </fill>
    <fill>
      <patternFill patternType="solid">
        <fgColor rgb="FF244062"/>
        <bgColor rgb="FF000000"/>
      </patternFill>
    </fill>
    <fill>
      <patternFill patternType="solid">
        <fgColor rgb="FFFFFFFF"/>
        <bgColor rgb="FF000000"/>
      </patternFill>
    </fill>
    <fill>
      <patternFill patternType="solid">
        <fgColor theme="7"/>
        <bgColor rgb="FF000000"/>
      </patternFill>
    </fill>
    <fill>
      <patternFill patternType="solid">
        <fgColor theme="5"/>
        <bgColor rgb="FF000000"/>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39997558519241921"/>
        <bgColor rgb="FF000000"/>
      </patternFill>
    </fill>
  </fills>
  <borders count="4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style="medium">
        <color theme="0"/>
      </right>
      <top style="medium">
        <color theme="0"/>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rgb="FFFFFFFF"/>
      </bottom>
      <diagonal/>
    </border>
    <border>
      <left/>
      <right/>
      <top style="thin">
        <color indexed="64"/>
      </top>
      <bottom style="medium">
        <color rgb="FFFFFFFF"/>
      </bottom>
      <diagonal/>
    </border>
    <border>
      <left/>
      <right style="medium">
        <color rgb="FFFFFFFF"/>
      </right>
      <top style="thin">
        <color indexed="64"/>
      </top>
      <bottom style="medium">
        <color rgb="FFFFFFFF"/>
      </bottom>
      <diagonal/>
    </border>
    <border>
      <left style="thin">
        <color indexed="64"/>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thin">
        <color indexed="64"/>
      </bottom>
      <diagonal/>
    </border>
    <border>
      <left/>
      <right/>
      <top style="medium">
        <color rgb="FFFFFFFF"/>
      </top>
      <bottom style="thin">
        <color indexed="64"/>
      </bottom>
      <diagonal/>
    </border>
    <border>
      <left/>
      <right style="medium">
        <color rgb="FFFFFFFF"/>
      </right>
      <top style="medium">
        <color rgb="FFFFFFFF"/>
      </top>
      <bottom style="thin">
        <color indexed="64"/>
      </bottom>
      <diagonal/>
    </border>
    <border>
      <left style="medium">
        <color rgb="FFFFFFFF"/>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rgb="FFFFFFFF"/>
      </top>
      <bottom style="medium">
        <color rgb="FFFFFFFF"/>
      </bottom>
      <diagonal/>
    </border>
    <border>
      <left/>
      <right/>
      <top style="medium">
        <color rgb="FFFFFFFF"/>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8" fillId="0" borderId="0"/>
    <xf numFmtId="0" fontId="1" fillId="0" borderId="0"/>
    <xf numFmtId="0" fontId="50" fillId="0" borderId="0" applyNumberFormat="0" applyFill="0" applyBorder="0" applyAlignment="0" applyProtection="0"/>
  </cellStyleXfs>
  <cellXfs count="253">
    <xf numFmtId="0" fontId="0" fillId="0" borderId="0" xfId="0"/>
    <xf numFmtId="0" fontId="15" fillId="0" borderId="0" xfId="0" applyFont="1"/>
    <xf numFmtId="14" fontId="15" fillId="0" borderId="0" xfId="0" applyNumberFormat="1" applyFont="1"/>
    <xf numFmtId="3" fontId="0" fillId="0" borderId="0" xfId="0" applyNumberFormat="1"/>
    <xf numFmtId="9" fontId="0" fillId="0" borderId="0" xfId="2" applyFont="1"/>
    <xf numFmtId="9" fontId="15" fillId="0" borderId="0" xfId="2" applyFont="1"/>
    <xf numFmtId="14" fontId="0" fillId="0" borderId="0" xfId="0" applyNumberFormat="1"/>
    <xf numFmtId="3" fontId="15" fillId="0" borderId="0" xfId="0" applyNumberFormat="1" applyFont="1"/>
    <xf numFmtId="0" fontId="0" fillId="7" borderId="0" xfId="0" applyFill="1"/>
    <xf numFmtId="3" fontId="3" fillId="0" borderId="0" xfId="0" applyNumberFormat="1" applyFont="1"/>
    <xf numFmtId="164" fontId="0" fillId="0" borderId="0" xfId="0" applyNumberFormat="1"/>
    <xf numFmtId="10" fontId="0" fillId="0" borderId="0" xfId="0" applyNumberFormat="1"/>
    <xf numFmtId="0" fontId="16" fillId="0" borderId="0" xfId="0" applyFont="1"/>
    <xf numFmtId="0" fontId="0" fillId="0" borderId="0" xfId="0" applyAlignment="1">
      <alignment horizontal="center"/>
    </xf>
    <xf numFmtId="0" fontId="17" fillId="0" borderId="0" xfId="0" applyFont="1" applyAlignment="1">
      <alignment horizontal="right"/>
    </xf>
    <xf numFmtId="14" fontId="17" fillId="0" borderId="0" xfId="0" applyNumberFormat="1" applyFont="1" applyAlignment="1">
      <alignment horizontal="left"/>
    </xf>
    <xf numFmtId="0" fontId="18" fillId="8" borderId="11" xfId="0" applyFont="1" applyFill="1" applyBorder="1" applyAlignment="1">
      <alignment horizontal="center"/>
    </xf>
    <xf numFmtId="0" fontId="18" fillId="8" borderId="12" xfId="0" applyFont="1" applyFill="1" applyBorder="1" applyAlignment="1">
      <alignment horizontal="center"/>
    </xf>
    <xf numFmtId="1" fontId="18" fillId="9" borderId="13" xfId="1" applyNumberFormat="1" applyFont="1" applyFill="1" applyBorder="1" applyAlignment="1">
      <alignment horizontal="center"/>
    </xf>
    <xf numFmtId="165" fontId="18" fillId="9" borderId="14" xfId="1" applyNumberFormat="1" applyFont="1" applyFill="1" applyBorder="1" applyAlignment="1">
      <alignment horizontal="center"/>
    </xf>
    <xf numFmtId="166" fontId="18" fillId="0" borderId="0" xfId="0" applyNumberFormat="1" applyFont="1" applyAlignment="1">
      <alignment horizontal="right"/>
    </xf>
    <xf numFmtId="0" fontId="18" fillId="0" borderId="0" xfId="0" applyFont="1" applyAlignment="1">
      <alignment horizontal="left"/>
    </xf>
    <xf numFmtId="0" fontId="19" fillId="0" borderId="15" xfId="0" applyFont="1" applyBorder="1" applyAlignment="1">
      <alignment horizontal="center" vertical="center" wrapText="1"/>
    </xf>
    <xf numFmtId="3" fontId="19" fillId="0" borderId="16" xfId="1" applyNumberFormat="1" applyFont="1" applyBorder="1" applyAlignment="1">
      <alignment horizontal="center" vertical="center" wrapText="1"/>
    </xf>
    <xf numFmtId="3" fontId="19" fillId="0" borderId="15" xfId="1" applyNumberFormat="1" applyFont="1" applyBorder="1" applyAlignment="1">
      <alignment horizontal="center" vertical="center" wrapText="1"/>
    </xf>
    <xf numFmtId="0" fontId="4" fillId="0" borderId="0" xfId="0" applyFont="1" applyAlignment="1">
      <alignment horizontal="center" vertical="center" wrapText="1"/>
    </xf>
    <xf numFmtId="14" fontId="0" fillId="0" borderId="0" xfId="0" applyNumberFormat="1" applyAlignment="1">
      <alignment horizontal="center"/>
    </xf>
    <xf numFmtId="0" fontId="0" fillId="0" borderId="0" xfId="0" applyAlignment="1">
      <alignment horizontal="left"/>
    </xf>
    <xf numFmtId="3" fontId="0" fillId="0" borderId="0" xfId="1" applyNumberFormat="1" applyFont="1" applyAlignment="1">
      <alignment horizontal="center"/>
    </xf>
    <xf numFmtId="0" fontId="4" fillId="0" borderId="0" xfId="0" applyFont="1"/>
    <xf numFmtId="3" fontId="0" fillId="0" borderId="0" xfId="0" applyNumberFormat="1" applyAlignment="1">
      <alignment horizontal="center"/>
    </xf>
    <xf numFmtId="0" fontId="0" fillId="0" borderId="0" xfId="0" applyAlignment="1">
      <alignment wrapText="1"/>
    </xf>
    <xf numFmtId="0" fontId="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0" fontId="0" fillId="0" borderId="0" xfId="0" applyAlignment="1">
      <alignment horizontal="center" vertical="center" wrapText="1"/>
    </xf>
    <xf numFmtId="0" fontId="13" fillId="10" borderId="0" xfId="0" applyFont="1" applyFill="1" applyAlignment="1">
      <alignment vertical="center"/>
    </xf>
    <xf numFmtId="0" fontId="13" fillId="0" borderId="0" xfId="0" applyFont="1" applyAlignment="1">
      <alignment vertical="center"/>
    </xf>
    <xf numFmtId="0" fontId="13" fillId="0" borderId="0" xfId="0" applyFont="1" applyAlignment="1">
      <alignment horizontal="center" vertical="center" wrapText="1"/>
    </xf>
    <xf numFmtId="0" fontId="13" fillId="10" borderId="0" xfId="0" applyFont="1" applyFill="1" applyAlignment="1">
      <alignment horizontal="center" vertical="center"/>
    </xf>
    <xf numFmtId="0" fontId="21" fillId="0" borderId="0" xfId="0" applyFont="1" applyAlignment="1">
      <alignment vertical="center"/>
    </xf>
    <xf numFmtId="0" fontId="27" fillId="11" borderId="0" xfId="0" applyFont="1" applyFill="1" applyAlignment="1">
      <alignment horizontal="center" vertical="center"/>
    </xf>
    <xf numFmtId="0" fontId="0" fillId="10" borderId="0" xfId="0" applyFill="1" applyAlignment="1">
      <alignment vertical="center"/>
    </xf>
    <xf numFmtId="0" fontId="28" fillId="11" borderId="0" xfId="0" applyFont="1" applyFill="1" applyAlignment="1">
      <alignment horizontal="center"/>
    </xf>
    <xf numFmtId="3" fontId="0" fillId="10" borderId="0" xfId="0" applyNumberFormat="1" applyFill="1" applyAlignment="1">
      <alignment horizontal="center"/>
    </xf>
    <xf numFmtId="0" fontId="0" fillId="10" borderId="0" xfId="0" applyFill="1" applyAlignment="1">
      <alignment horizontal="center"/>
    </xf>
    <xf numFmtId="0" fontId="0" fillId="10" borderId="0" xfId="0" applyFill="1"/>
    <xf numFmtId="0" fontId="27" fillId="11" borderId="0" xfId="0" applyFont="1" applyFill="1" applyAlignment="1">
      <alignment horizontal="center"/>
    </xf>
    <xf numFmtId="0" fontId="3" fillId="0" borderId="0" xfId="0" applyFont="1" applyAlignment="1">
      <alignment horizontal="center"/>
    </xf>
    <xf numFmtId="0" fontId="5" fillId="0" borderId="0" xfId="0" applyFont="1" applyAlignment="1">
      <alignment vertical="center"/>
    </xf>
    <xf numFmtId="0" fontId="5" fillId="0" borderId="0" xfId="0" applyFont="1" applyAlignment="1">
      <alignment horizontal="center" vertical="center"/>
    </xf>
    <xf numFmtId="0" fontId="5" fillId="10" borderId="0" xfId="0" applyFont="1" applyFill="1" applyAlignment="1">
      <alignment vertical="center"/>
    </xf>
    <xf numFmtId="0" fontId="29" fillId="0" borderId="0" xfId="0" applyFont="1" applyAlignment="1">
      <alignment vertical="center"/>
    </xf>
    <xf numFmtId="0" fontId="31" fillId="13" borderId="1" xfId="0" applyFont="1" applyFill="1" applyBorder="1" applyAlignment="1">
      <alignment horizontal="center" vertical="center" wrapText="1"/>
    </xf>
    <xf numFmtId="0" fontId="33" fillId="0" borderId="0" xfId="0" applyFont="1" applyAlignment="1">
      <alignment horizontal="center" vertical="center" wrapText="1"/>
    </xf>
    <xf numFmtId="0" fontId="33" fillId="2" borderId="1" xfId="0" applyFont="1" applyFill="1" applyBorder="1" applyAlignment="1">
      <alignment vertical="center"/>
    </xf>
    <xf numFmtId="37" fontId="5" fillId="14" borderId="1" xfId="1" applyNumberFormat="1" applyFont="1" applyFill="1" applyBorder="1" applyAlignment="1">
      <alignment horizontal="center" vertical="center"/>
    </xf>
    <xf numFmtId="0" fontId="33" fillId="3" borderId="1" xfId="0" applyFont="1" applyFill="1" applyBorder="1" applyAlignment="1">
      <alignment vertical="center"/>
    </xf>
    <xf numFmtId="37" fontId="5" fillId="15" borderId="1" xfId="1" applyNumberFormat="1" applyFont="1" applyFill="1" applyBorder="1" applyAlignment="1">
      <alignment horizontal="center" vertical="center"/>
    </xf>
    <xf numFmtId="37" fontId="5" fillId="0" borderId="0" xfId="0" applyNumberFormat="1" applyFont="1" applyAlignment="1">
      <alignment vertical="center"/>
    </xf>
    <xf numFmtId="0" fontId="30" fillId="12" borderId="1" xfId="0" applyFont="1" applyFill="1" applyBorder="1" applyAlignment="1">
      <alignment horizontal="center" vertical="center"/>
    </xf>
    <xf numFmtId="0" fontId="5" fillId="12" borderId="1" xfId="0" applyFont="1" applyFill="1" applyBorder="1" applyAlignment="1">
      <alignment horizontal="center" vertical="center"/>
    </xf>
    <xf numFmtId="0" fontId="34" fillId="12" borderId="1" xfId="0" applyFont="1" applyFill="1" applyBorder="1" applyAlignment="1">
      <alignment horizontal="left" vertical="center" wrapText="1"/>
    </xf>
    <xf numFmtId="0" fontId="31" fillId="12" borderId="1" xfId="0" applyFont="1" applyFill="1" applyBorder="1" applyAlignment="1">
      <alignment horizontal="center" vertical="center" wrapText="1"/>
    </xf>
    <xf numFmtId="14" fontId="33" fillId="2" borderId="1" xfId="0" applyNumberFormat="1" applyFont="1" applyFill="1" applyBorder="1" applyAlignment="1">
      <alignment horizontal="center" vertical="center"/>
    </xf>
    <xf numFmtId="37" fontId="5" fillId="2" borderId="1" xfId="1" applyNumberFormat="1" applyFont="1" applyFill="1" applyBorder="1" applyAlignment="1">
      <alignment horizontal="center" vertical="center"/>
    </xf>
    <xf numFmtId="14" fontId="33" fillId="3" borderId="1" xfId="0" applyNumberFormat="1" applyFont="1" applyFill="1" applyBorder="1" applyAlignment="1">
      <alignment horizontal="center" vertical="center"/>
    </xf>
    <xf numFmtId="37" fontId="5" fillId="3" borderId="1" xfId="1" applyNumberFormat="1" applyFont="1" applyFill="1" applyBorder="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5" fillId="10" borderId="0" xfId="0" applyFont="1" applyFill="1" applyAlignment="1">
      <alignment vertical="center"/>
    </xf>
    <xf numFmtId="0" fontId="30" fillId="13" borderId="1" xfId="0" applyFont="1" applyFill="1" applyBorder="1" applyAlignment="1">
      <alignment horizontal="center" vertical="center" wrapText="1"/>
    </xf>
    <xf numFmtId="14" fontId="5" fillId="15" borderId="1" xfId="1" applyNumberFormat="1" applyFont="1" applyFill="1" applyBorder="1" applyAlignment="1">
      <alignment horizontal="center" vertical="center"/>
    </xf>
    <xf numFmtId="14" fontId="5" fillId="14" borderId="1" xfId="1" applyNumberFormat="1" applyFont="1" applyFill="1" applyBorder="1" applyAlignment="1">
      <alignment horizontal="center" vertical="center"/>
    </xf>
    <xf numFmtId="0" fontId="37" fillId="0" borderId="0" xfId="0" applyFont="1" applyAlignment="1">
      <alignment horizontal="center"/>
    </xf>
    <xf numFmtId="0" fontId="38" fillId="0" borderId="0" xfId="3"/>
    <xf numFmtId="0" fontId="41" fillId="2" borderId="23" xfId="3" applyFont="1" applyFill="1" applyBorder="1" applyAlignment="1">
      <alignment horizontal="center"/>
    </xf>
    <xf numFmtId="3" fontId="38" fillId="2" borderId="23" xfId="3" applyNumberFormat="1" applyFill="1" applyBorder="1" applyAlignment="1">
      <alignment horizontal="center"/>
    </xf>
    <xf numFmtId="3" fontId="38" fillId="2" borderId="24" xfId="3" applyNumberFormat="1" applyFill="1" applyBorder="1" applyAlignment="1">
      <alignment horizontal="center"/>
    </xf>
    <xf numFmtId="0" fontId="1" fillId="0" borderId="0" xfId="4"/>
    <xf numFmtId="0" fontId="15" fillId="0" borderId="0" xfId="4" applyFont="1"/>
    <xf numFmtId="0" fontId="3" fillId="0" borderId="0" xfId="4" applyFont="1"/>
    <xf numFmtId="0" fontId="46" fillId="0" borderId="0" xfId="4" applyFont="1"/>
    <xf numFmtId="0" fontId="39" fillId="18" borderId="23" xfId="3" applyFont="1" applyFill="1" applyBorder="1" applyAlignment="1">
      <alignment horizontal="center" wrapText="1"/>
    </xf>
    <xf numFmtId="0" fontId="39" fillId="18" borderId="24" xfId="3" applyFont="1" applyFill="1" applyBorder="1" applyAlignment="1">
      <alignment horizontal="center" wrapText="1"/>
    </xf>
    <xf numFmtId="0" fontId="25" fillId="18" borderId="20" xfId="3" applyFont="1" applyFill="1" applyBorder="1" applyAlignment="1">
      <alignment horizontal="center" vertical="center" wrapText="1"/>
    </xf>
    <xf numFmtId="164" fontId="25" fillId="18" borderId="25" xfId="3" applyNumberFormat="1" applyFont="1" applyFill="1" applyBorder="1" applyAlignment="1">
      <alignment horizontal="center" vertical="center"/>
    </xf>
    <xf numFmtId="0" fontId="2" fillId="18" borderId="24" xfId="0" applyFont="1" applyFill="1" applyBorder="1"/>
    <xf numFmtId="0" fontId="2" fillId="18" borderId="24" xfId="0" applyFont="1" applyFill="1" applyBorder="1" applyAlignment="1">
      <alignment horizontal="center"/>
    </xf>
    <xf numFmtId="0" fontId="4" fillId="16" borderId="24" xfId="0" applyFont="1" applyFill="1" applyBorder="1"/>
    <xf numFmtId="9" fontId="0" fillId="16" borderId="24" xfId="2" applyFont="1" applyFill="1" applyBorder="1" applyAlignment="1">
      <alignment horizontal="center"/>
    </xf>
    <xf numFmtId="0" fontId="4" fillId="17" borderId="24" xfId="0" applyFont="1" applyFill="1" applyBorder="1"/>
    <xf numFmtId="9" fontId="0" fillId="17" borderId="24" xfId="2" applyFont="1" applyFill="1" applyBorder="1" applyAlignment="1">
      <alignment horizontal="center"/>
    </xf>
    <xf numFmtId="0" fontId="2" fillId="18" borderId="1" xfId="0" applyFont="1" applyFill="1" applyBorder="1" applyAlignment="1">
      <alignment horizontal="center" vertical="center"/>
    </xf>
    <xf numFmtId="0" fontId="9" fillId="18" borderId="1" xfId="0" applyFont="1" applyFill="1" applyBorder="1" applyAlignment="1">
      <alignment horizontal="center" vertical="center" wrapText="1"/>
    </xf>
    <xf numFmtId="0" fontId="7" fillId="16" borderId="1" xfId="0" applyFont="1" applyFill="1" applyBorder="1" applyAlignment="1">
      <alignment horizontal="center"/>
    </xf>
    <xf numFmtId="0" fontId="7" fillId="17" borderId="1" xfId="0" applyFont="1" applyFill="1" applyBorder="1" applyAlignment="1">
      <alignment horizontal="center"/>
    </xf>
    <xf numFmtId="9" fontId="7" fillId="16" borderId="1" xfId="2" applyFont="1" applyFill="1" applyBorder="1" applyAlignment="1">
      <alignment horizontal="center"/>
    </xf>
    <xf numFmtId="1" fontId="7" fillId="16" borderId="1" xfId="0" applyNumberFormat="1" applyFont="1" applyFill="1" applyBorder="1" applyAlignment="1">
      <alignment horizontal="center"/>
    </xf>
    <xf numFmtId="9" fontId="7" fillId="17" borderId="1" xfId="2" applyFont="1" applyFill="1" applyBorder="1" applyAlignment="1">
      <alignment horizontal="center"/>
    </xf>
    <xf numFmtId="1" fontId="7" fillId="17" borderId="1" xfId="0" applyNumberFormat="1" applyFont="1" applyFill="1" applyBorder="1" applyAlignment="1">
      <alignment horizontal="center"/>
    </xf>
    <xf numFmtId="0" fontId="2" fillId="19" borderId="1" xfId="0" applyFont="1" applyFill="1" applyBorder="1" applyAlignment="1">
      <alignment horizontal="center" vertical="center"/>
    </xf>
    <xf numFmtId="3" fontId="2" fillId="19" borderId="1" xfId="0" applyNumberFormat="1" applyFont="1" applyFill="1" applyBorder="1" applyAlignment="1">
      <alignment horizontal="center" vertical="center"/>
    </xf>
    <xf numFmtId="49" fontId="22" fillId="18" borderId="24" xfId="0" applyNumberFormat="1" applyFont="1" applyFill="1" applyBorder="1" applyAlignment="1">
      <alignment horizontal="center" vertical="center"/>
    </xf>
    <xf numFmtId="0" fontId="26" fillId="18" borderId="24" xfId="0" applyFont="1" applyFill="1" applyBorder="1" applyAlignment="1">
      <alignment vertical="center"/>
    </xf>
    <xf numFmtId="0" fontId="23" fillId="16" borderId="24" xfId="0" applyFont="1" applyFill="1" applyBorder="1" applyAlignment="1">
      <alignment horizontal="left" vertical="center" wrapText="1"/>
    </xf>
    <xf numFmtId="0" fontId="24" fillId="16" borderId="24" xfId="0" applyFont="1" applyFill="1" applyBorder="1" applyAlignment="1">
      <alignment horizontal="center" vertical="center"/>
    </xf>
    <xf numFmtId="0" fontId="22" fillId="19" borderId="24" xfId="0" applyFont="1" applyFill="1" applyBorder="1" applyAlignment="1">
      <alignment horizontal="left" vertical="center" wrapText="1"/>
    </xf>
    <xf numFmtId="1" fontId="25" fillId="19" borderId="24" xfId="0" applyNumberFormat="1" applyFont="1" applyFill="1" applyBorder="1" applyAlignment="1">
      <alignment horizontal="center" vertical="center"/>
    </xf>
    <xf numFmtId="0" fontId="23" fillId="17" borderId="24" xfId="0" applyFont="1" applyFill="1" applyBorder="1" applyAlignment="1">
      <alignment horizontal="left" vertical="center" wrapText="1"/>
    </xf>
    <xf numFmtId="9" fontId="24" fillId="17" borderId="24" xfId="2" applyFont="1" applyFill="1" applyBorder="1" applyAlignment="1">
      <alignment horizontal="center" vertical="center"/>
    </xf>
    <xf numFmtId="3" fontId="24" fillId="16" borderId="24" xfId="0" applyNumberFormat="1" applyFont="1" applyFill="1" applyBorder="1" applyAlignment="1">
      <alignment horizontal="center" vertical="center"/>
    </xf>
    <xf numFmtId="0" fontId="12" fillId="18" borderId="1" xfId="0" applyFont="1" applyFill="1" applyBorder="1" applyAlignment="1">
      <alignment horizontal="center" vertical="center"/>
    </xf>
    <xf numFmtId="0" fontId="11" fillId="19" borderId="8" xfId="0" applyFont="1" applyFill="1" applyBorder="1" applyAlignment="1">
      <alignment vertical="center" wrapText="1"/>
    </xf>
    <xf numFmtId="9" fontId="11" fillId="19" borderId="1" xfId="0" applyNumberFormat="1" applyFont="1" applyFill="1" applyBorder="1" applyAlignment="1">
      <alignment horizontal="center" vertical="center"/>
    </xf>
    <xf numFmtId="0" fontId="13" fillId="16" borderId="1" xfId="0" applyFont="1" applyFill="1" applyBorder="1" applyAlignment="1">
      <alignment horizontal="left" vertical="center" wrapText="1"/>
    </xf>
    <xf numFmtId="9" fontId="13" fillId="16" borderId="1" xfId="0" applyNumberFormat="1" applyFont="1" applyFill="1" applyBorder="1" applyAlignment="1">
      <alignment horizontal="center" vertical="center" wrapText="1"/>
    </xf>
    <xf numFmtId="9" fontId="13" fillId="16" borderId="1" xfId="0" applyNumberFormat="1" applyFont="1" applyFill="1" applyBorder="1" applyAlignment="1">
      <alignment horizontal="center" vertical="center"/>
    </xf>
    <xf numFmtId="0" fontId="13" fillId="17" borderId="1" xfId="0" applyFont="1" applyFill="1" applyBorder="1" applyAlignment="1">
      <alignment horizontal="left" vertical="center" wrapText="1"/>
    </xf>
    <xf numFmtId="9" fontId="13" fillId="17" borderId="1" xfId="0" applyNumberFormat="1" applyFont="1" applyFill="1" applyBorder="1" applyAlignment="1">
      <alignment horizontal="center" vertical="center" wrapText="1"/>
    </xf>
    <xf numFmtId="9" fontId="13" fillId="17" borderId="1" xfId="2" applyFont="1" applyFill="1" applyBorder="1" applyAlignment="1">
      <alignment horizontal="center" vertical="center"/>
    </xf>
    <xf numFmtId="0" fontId="31" fillId="4" borderId="1" xfId="0" applyFont="1" applyFill="1" applyBorder="1" applyAlignment="1">
      <alignment horizontal="center" vertical="center" wrapText="1"/>
    </xf>
    <xf numFmtId="37" fontId="5" fillId="5" borderId="1" xfId="1" applyNumberFormat="1" applyFont="1" applyFill="1" applyBorder="1" applyAlignment="1">
      <alignment horizontal="center" vertical="center"/>
    </xf>
    <xf numFmtId="37" fontId="5" fillId="20" borderId="1" xfId="1" applyNumberFormat="1" applyFont="1" applyFill="1" applyBorder="1" applyAlignment="1">
      <alignment horizontal="center" vertical="center"/>
    </xf>
    <xf numFmtId="37" fontId="5" fillId="20" borderId="1" xfId="1" applyNumberFormat="1" applyFont="1" applyFill="1" applyBorder="1" applyAlignment="1">
      <alignment horizontal="center" vertical="center" wrapText="1"/>
    </xf>
    <xf numFmtId="0" fontId="38" fillId="6" borderId="0" xfId="3" applyFill="1"/>
    <xf numFmtId="0" fontId="38" fillId="10" borderId="0" xfId="3" applyFill="1"/>
    <xf numFmtId="0" fontId="42" fillId="10" borderId="0" xfId="3" applyFont="1" applyFill="1"/>
    <xf numFmtId="0" fontId="41" fillId="10" borderId="0" xfId="3" applyFont="1" applyFill="1"/>
    <xf numFmtId="0" fontId="45" fillId="10" borderId="0" xfId="3" applyFont="1" applyFill="1" applyAlignment="1">
      <alignment horizontal="left"/>
    </xf>
    <xf numFmtId="0" fontId="43" fillId="10" borderId="0" xfId="3" applyFont="1" applyFill="1" applyAlignment="1">
      <alignment horizontal="center"/>
    </xf>
    <xf numFmtId="0" fontId="43" fillId="10" borderId="0" xfId="3" applyFont="1" applyFill="1" applyAlignment="1">
      <alignment horizontal="center" wrapText="1"/>
    </xf>
    <xf numFmtId="3" fontId="44" fillId="10" borderId="0" xfId="3" applyNumberFormat="1" applyFont="1" applyFill="1" applyAlignment="1">
      <alignment horizontal="center"/>
    </xf>
    <xf numFmtId="0" fontId="44" fillId="10" borderId="0" xfId="3" applyFont="1" applyFill="1" applyAlignment="1">
      <alignment horizontal="center"/>
    </xf>
    <xf numFmtId="0" fontId="49" fillId="18" borderId="0" xfId="3" applyFont="1" applyFill="1" applyAlignment="1">
      <alignment horizontal="center"/>
    </xf>
    <xf numFmtId="0" fontId="39" fillId="18" borderId="0" xfId="3" applyFont="1" applyFill="1" applyAlignment="1">
      <alignment horizontal="center"/>
    </xf>
    <xf numFmtId="0" fontId="39" fillId="18" borderId="0" xfId="3" applyFont="1" applyFill="1"/>
    <xf numFmtId="0" fontId="33" fillId="16" borderId="1" xfId="0" applyFont="1" applyFill="1" applyBorder="1" applyAlignment="1">
      <alignment vertical="center"/>
    </xf>
    <xf numFmtId="0" fontId="33" fillId="17" borderId="1" xfId="0" applyFont="1" applyFill="1" applyBorder="1" applyAlignment="1">
      <alignment vertical="center"/>
    </xf>
    <xf numFmtId="0" fontId="41" fillId="17" borderId="23" xfId="3" applyFont="1" applyFill="1" applyBorder="1" applyAlignment="1">
      <alignment horizontal="center"/>
    </xf>
    <xf numFmtId="3" fontId="38" fillId="17" borderId="23" xfId="3" applyNumberFormat="1" applyFill="1" applyBorder="1" applyAlignment="1">
      <alignment horizontal="center"/>
    </xf>
    <xf numFmtId="3" fontId="38" fillId="17" borderId="24" xfId="3" applyNumberFormat="1" applyFill="1" applyBorder="1" applyAlignment="1">
      <alignment horizontal="center"/>
    </xf>
    <xf numFmtId="0" fontId="41" fillId="17" borderId="20" xfId="3" applyFont="1" applyFill="1" applyBorder="1" applyAlignment="1">
      <alignment horizontal="center"/>
    </xf>
    <xf numFmtId="3" fontId="38" fillId="17" borderId="20" xfId="3" applyNumberFormat="1" applyFill="1" applyBorder="1" applyAlignment="1">
      <alignment horizontal="center"/>
    </xf>
    <xf numFmtId="3" fontId="38" fillId="17" borderId="25" xfId="3" applyNumberFormat="1" applyFill="1" applyBorder="1" applyAlignment="1">
      <alignment horizontal="center"/>
    </xf>
    <xf numFmtId="0" fontId="52" fillId="21" borderId="29" xfId="0" applyFont="1" applyFill="1" applyBorder="1" applyAlignment="1">
      <alignment horizontal="center" vertical="center"/>
    </xf>
    <xf numFmtId="0" fontId="52" fillId="21" borderId="0" xfId="0" applyFont="1" applyFill="1" applyAlignment="1">
      <alignment horizontal="center" vertical="center"/>
    </xf>
    <xf numFmtId="0" fontId="52" fillId="21" borderId="30" xfId="0" applyFont="1" applyFill="1" applyBorder="1" applyAlignment="1">
      <alignment horizontal="center" vertical="center"/>
    </xf>
    <xf numFmtId="0" fontId="53" fillId="21" borderId="29" xfId="0" applyFont="1" applyFill="1" applyBorder="1" applyAlignment="1">
      <alignment horizontal="left" vertical="center" indent="2"/>
    </xf>
    <xf numFmtId="0" fontId="53" fillId="21" borderId="0" xfId="0" applyFont="1" applyFill="1" applyAlignment="1">
      <alignment horizontal="center" vertical="center"/>
    </xf>
    <xf numFmtId="0" fontId="50" fillId="21" borderId="29" xfId="5" applyFill="1" applyBorder="1" applyAlignment="1">
      <alignment horizontal="left" vertical="center" indent="2"/>
    </xf>
    <xf numFmtId="0" fontId="54" fillId="21" borderId="29" xfId="0" applyFont="1" applyFill="1" applyBorder="1" applyAlignment="1">
      <alignment horizontal="left" vertical="center" indent="2"/>
    </xf>
    <xf numFmtId="0" fontId="53" fillId="21" borderId="29" xfId="0" applyFont="1" applyFill="1" applyBorder="1" applyAlignment="1">
      <alignment horizontal="center" vertical="center"/>
    </xf>
    <xf numFmtId="0" fontId="55" fillId="21" borderId="0" xfId="0" applyFont="1" applyFill="1" applyAlignment="1">
      <alignment horizontal="right" vertical="center"/>
    </xf>
    <xf numFmtId="0" fontId="52" fillId="21" borderId="31" xfId="0" applyFont="1" applyFill="1" applyBorder="1" applyAlignment="1">
      <alignment horizontal="center" vertical="center"/>
    </xf>
    <xf numFmtId="0" fontId="52" fillId="21" borderId="32" xfId="0" applyFont="1" applyFill="1" applyBorder="1" applyAlignment="1">
      <alignment horizontal="center" vertical="center"/>
    </xf>
    <xf numFmtId="0" fontId="52" fillId="21" borderId="33" xfId="0" applyFont="1" applyFill="1" applyBorder="1" applyAlignment="1">
      <alignment horizontal="center" vertical="center"/>
    </xf>
    <xf numFmtId="0" fontId="51" fillId="21" borderId="26" xfId="0" applyFont="1" applyFill="1" applyBorder="1" applyAlignment="1">
      <alignment horizontal="center" vertical="center"/>
    </xf>
    <xf numFmtId="0" fontId="51" fillId="21" borderId="27" xfId="0" applyFont="1" applyFill="1" applyBorder="1" applyAlignment="1">
      <alignment horizontal="center" vertical="center"/>
    </xf>
    <xf numFmtId="0" fontId="51" fillId="21" borderId="28" xfId="0" applyFont="1" applyFill="1" applyBorder="1" applyAlignment="1">
      <alignment horizontal="center" vertical="center"/>
    </xf>
    <xf numFmtId="0" fontId="56" fillId="22" borderId="34" xfId="0" applyFont="1" applyFill="1" applyBorder="1" applyAlignment="1">
      <alignment horizontal="center" vertical="center"/>
    </xf>
    <xf numFmtId="0" fontId="56" fillId="22" borderId="35" xfId="0" applyFont="1" applyFill="1" applyBorder="1" applyAlignment="1">
      <alignment horizontal="center" vertical="center"/>
    </xf>
    <xf numFmtId="0" fontId="56" fillId="22" borderId="36" xfId="0" applyFont="1" applyFill="1" applyBorder="1" applyAlignment="1">
      <alignment horizontal="center" vertical="center"/>
    </xf>
    <xf numFmtId="0" fontId="56" fillId="22" borderId="37" xfId="0" applyFont="1" applyFill="1" applyBorder="1" applyAlignment="1">
      <alignment horizontal="center" vertical="center"/>
    </xf>
    <xf numFmtId="0" fontId="56" fillId="22" borderId="38" xfId="0" applyFont="1" applyFill="1" applyBorder="1" applyAlignment="1">
      <alignment horizontal="center" vertical="center"/>
    </xf>
    <xf numFmtId="0" fontId="56" fillId="22" borderId="39" xfId="0" applyFont="1" applyFill="1" applyBorder="1" applyAlignment="1">
      <alignment horizontal="center" vertical="center"/>
    </xf>
    <xf numFmtId="0" fontId="56" fillId="22" borderId="40" xfId="0" applyFont="1" applyFill="1" applyBorder="1" applyAlignment="1">
      <alignment horizontal="center" vertical="center"/>
    </xf>
    <xf numFmtId="0" fontId="56" fillId="22" borderId="41" xfId="0" applyFont="1" applyFill="1" applyBorder="1" applyAlignment="1">
      <alignment horizontal="center" vertical="center"/>
    </xf>
    <xf numFmtId="0" fontId="56" fillId="22" borderId="42" xfId="0" applyFont="1" applyFill="1" applyBorder="1" applyAlignment="1">
      <alignment horizontal="center" vertical="center"/>
    </xf>
    <xf numFmtId="0" fontId="39" fillId="18" borderId="20" xfId="3" applyFont="1" applyFill="1" applyBorder="1" applyAlignment="1">
      <alignment horizontal="center"/>
    </xf>
    <xf numFmtId="0" fontId="39" fillId="18" borderId="21" xfId="3" applyFont="1" applyFill="1" applyBorder="1" applyAlignment="1">
      <alignment horizontal="center"/>
    </xf>
    <xf numFmtId="0" fontId="25" fillId="18" borderId="21" xfId="3" applyFont="1" applyFill="1" applyBorder="1" applyAlignment="1">
      <alignment horizontal="center"/>
    </xf>
    <xf numFmtId="0" fontId="25" fillId="18" borderId="22" xfId="3" applyFont="1" applyFill="1" applyBorder="1" applyAlignment="1">
      <alignment horizontal="center"/>
    </xf>
    <xf numFmtId="0" fontId="9" fillId="18" borderId="2"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0" fillId="0" borderId="0" xfId="0" applyAlignment="1">
      <alignment horizontal="left" wrapText="1"/>
    </xf>
    <xf numFmtId="0" fontId="2" fillId="18" borderId="5" xfId="0" applyFont="1" applyFill="1" applyBorder="1" applyAlignment="1">
      <alignment horizontal="center" vertical="center"/>
    </xf>
    <xf numFmtId="0" fontId="2" fillId="18" borderId="6" xfId="0" applyFont="1" applyFill="1" applyBorder="1" applyAlignment="1">
      <alignment horizontal="center" vertical="center"/>
    </xf>
    <xf numFmtId="0" fontId="2" fillId="18" borderId="7" xfId="0" applyFont="1" applyFill="1" applyBorder="1" applyAlignment="1">
      <alignment horizontal="center" vertical="center" wrapText="1"/>
    </xf>
    <xf numFmtId="0" fontId="2" fillId="18" borderId="0" xfId="0" applyFont="1" applyFill="1" applyAlignment="1">
      <alignment horizontal="center" vertical="center" wrapText="1"/>
    </xf>
    <xf numFmtId="0" fontId="33" fillId="17" borderId="2" xfId="0" applyFont="1" applyFill="1" applyBorder="1" applyAlignment="1">
      <alignment horizontal="left" vertical="center"/>
    </xf>
    <xf numFmtId="0" fontId="33" fillId="17" borderId="4" xfId="0" applyFont="1" applyFill="1" applyBorder="1" applyAlignment="1">
      <alignment horizontal="left" vertical="center"/>
    </xf>
    <xf numFmtId="0" fontId="30" fillId="18" borderId="17" xfId="0" applyFont="1" applyFill="1" applyBorder="1" applyAlignment="1">
      <alignment horizontal="center" vertical="center"/>
    </xf>
    <xf numFmtId="0" fontId="30" fillId="18" borderId="18" xfId="0" applyFont="1" applyFill="1" applyBorder="1" applyAlignment="1">
      <alignment horizontal="center" vertical="center"/>
    </xf>
    <xf numFmtId="0" fontId="30" fillId="18" borderId="5" xfId="0" applyFont="1" applyFill="1" applyBorder="1" applyAlignment="1">
      <alignment horizontal="center" vertical="center"/>
    </xf>
    <xf numFmtId="0" fontId="30" fillId="18" borderId="19" xfId="0" applyFont="1" applyFill="1" applyBorder="1" applyAlignment="1">
      <alignment horizontal="center" vertical="center"/>
    </xf>
    <xf numFmtId="0" fontId="33" fillId="16" borderId="2" xfId="0" applyFont="1" applyFill="1" applyBorder="1" applyAlignment="1">
      <alignment horizontal="left" vertical="center"/>
    </xf>
    <xf numFmtId="0" fontId="33" fillId="16" borderId="4" xfId="0" applyFont="1" applyFill="1" applyBorder="1" applyAlignment="1">
      <alignment horizontal="left" vertical="center"/>
    </xf>
    <xf numFmtId="0" fontId="33" fillId="2" borderId="2" xfId="0" applyFont="1" applyFill="1" applyBorder="1" applyAlignment="1">
      <alignment horizontal="left" vertical="center"/>
    </xf>
    <xf numFmtId="0" fontId="33" fillId="2" borderId="4" xfId="0" applyFont="1" applyFill="1" applyBorder="1" applyAlignment="1">
      <alignment horizontal="left" vertical="center"/>
    </xf>
    <xf numFmtId="0" fontId="33" fillId="16" borderId="8" xfId="0" applyFont="1" applyFill="1" applyBorder="1" applyAlignment="1">
      <alignment horizontal="left" vertical="center"/>
    </xf>
    <xf numFmtId="0" fontId="33" fillId="16" borderId="10" xfId="0" applyFont="1" applyFill="1" applyBorder="1" applyAlignment="1">
      <alignment horizontal="left" vertical="center"/>
    </xf>
    <xf numFmtId="0" fontId="33" fillId="16" borderId="9" xfId="0" applyFont="1" applyFill="1" applyBorder="1" applyAlignment="1">
      <alignment horizontal="left" vertical="center"/>
    </xf>
    <xf numFmtId="0" fontId="33" fillId="2" borderId="8"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9" xfId="0" applyFont="1" applyFill="1" applyBorder="1" applyAlignment="1">
      <alignment horizontal="left" vertical="center"/>
    </xf>
    <xf numFmtId="0" fontId="33" fillId="3" borderId="2" xfId="0" applyFont="1" applyFill="1" applyBorder="1" applyAlignment="1">
      <alignment horizontal="left" vertical="center"/>
    </xf>
    <xf numFmtId="0" fontId="33" fillId="3" borderId="4" xfId="0" applyFont="1" applyFill="1" applyBorder="1" applyAlignment="1">
      <alignment horizontal="left" vertical="center"/>
    </xf>
    <xf numFmtId="0" fontId="11" fillId="18" borderId="8" xfId="0" applyFont="1" applyFill="1" applyBorder="1" applyAlignment="1">
      <alignment horizontal="left" vertical="center" wrapText="1"/>
    </xf>
    <xf numFmtId="0" fontId="11" fillId="18" borderId="9" xfId="0" applyFont="1" applyFill="1" applyBorder="1" applyAlignment="1">
      <alignment horizontal="left" vertical="center" wrapText="1"/>
    </xf>
    <xf numFmtId="0" fontId="11" fillId="18" borderId="8" xfId="0" applyFont="1" applyFill="1" applyBorder="1" applyAlignment="1">
      <alignment horizontal="center" vertical="center" wrapText="1"/>
    </xf>
    <xf numFmtId="0" fontId="11" fillId="18" borderId="10" xfId="0" applyFont="1" applyFill="1" applyBorder="1" applyAlignment="1">
      <alignment horizontal="center" vertical="center" wrapText="1"/>
    </xf>
    <xf numFmtId="9" fontId="11" fillId="18" borderId="2" xfId="2" applyFont="1" applyFill="1" applyBorder="1" applyAlignment="1">
      <alignment horizontal="center" vertical="center"/>
    </xf>
    <xf numFmtId="9" fontId="11" fillId="18" borderId="3" xfId="2" applyFont="1" applyFill="1" applyBorder="1" applyAlignment="1">
      <alignment horizontal="center" vertical="center"/>
    </xf>
    <xf numFmtId="9" fontId="11" fillId="18" borderId="4" xfId="2" applyFont="1" applyFill="1" applyBorder="1" applyAlignment="1">
      <alignment horizontal="center" vertical="center"/>
    </xf>
    <xf numFmtId="0" fontId="22" fillId="18" borderId="24" xfId="0" applyFont="1" applyFill="1" applyBorder="1" applyAlignment="1">
      <alignment horizontal="center" vertical="center" wrapText="1"/>
    </xf>
    <xf numFmtId="0" fontId="22" fillId="18" borderId="24" xfId="0" applyFont="1" applyFill="1" applyBorder="1" applyAlignment="1">
      <alignment horizontal="center" vertical="center"/>
    </xf>
    <xf numFmtId="0" fontId="22" fillId="18" borderId="24" xfId="0" applyFont="1" applyFill="1" applyBorder="1" applyAlignment="1">
      <alignment horizontal="center" wrapText="1"/>
    </xf>
    <xf numFmtId="0" fontId="16" fillId="0" borderId="0" xfId="0" applyFont="1" applyAlignment="1"/>
    <xf numFmtId="0" fontId="33" fillId="0" borderId="0" xfId="0" applyFont="1" applyAlignment="1">
      <alignment vertical="center"/>
    </xf>
    <xf numFmtId="37" fontId="5" fillId="2" borderId="1" xfId="1" applyNumberFormat="1" applyFont="1" applyFill="1" applyBorder="1" applyAlignment="1">
      <alignment horizontal="center" vertical="center" wrapText="1"/>
    </xf>
    <xf numFmtId="0" fontId="33" fillId="2" borderId="2" xfId="0" applyFont="1" applyFill="1" applyBorder="1" applyAlignment="1">
      <alignment horizontal="left" vertical="center" wrapText="1"/>
    </xf>
    <xf numFmtId="0" fontId="33" fillId="2" borderId="4" xfId="0" applyFont="1" applyFill="1" applyBorder="1" applyAlignment="1">
      <alignment horizontal="left" vertical="center" wrapText="1"/>
    </xf>
    <xf numFmtId="14" fontId="33" fillId="2" borderId="1" xfId="0" applyNumberFormat="1" applyFont="1" applyFill="1" applyBorder="1" applyAlignment="1">
      <alignment horizontal="center" vertical="center" wrapText="1"/>
    </xf>
    <xf numFmtId="0" fontId="33" fillId="3" borderId="2" xfId="0" applyFont="1" applyFill="1" applyBorder="1" applyAlignment="1">
      <alignment horizontal="left" vertical="center" wrapText="1"/>
    </xf>
    <xf numFmtId="0" fontId="33" fillId="3" borderId="4" xfId="0" applyFont="1" applyFill="1" applyBorder="1" applyAlignment="1">
      <alignment horizontal="left" vertical="center" wrapText="1"/>
    </xf>
    <xf numFmtId="14" fontId="33" fillId="3" borderId="1" xfId="0" applyNumberFormat="1" applyFont="1" applyFill="1" applyBorder="1" applyAlignment="1">
      <alignment horizontal="center" vertical="center" wrapText="1"/>
    </xf>
    <xf numFmtId="37" fontId="5" fillId="3" borderId="1" xfId="1" applyNumberFormat="1" applyFont="1" applyFill="1" applyBorder="1" applyAlignment="1">
      <alignment horizontal="center" vertical="center" wrapText="1"/>
    </xf>
    <xf numFmtId="0" fontId="16" fillId="0" borderId="0" xfId="4" applyFont="1"/>
    <xf numFmtId="0" fontId="41" fillId="0" borderId="0" xfId="3" applyFont="1"/>
    <xf numFmtId="0" fontId="58" fillId="0" borderId="0" xfId="0" applyFont="1" applyAlignment="1">
      <alignment horizontal="left" vertical="center" wrapText="1"/>
    </xf>
    <xf numFmtId="0" fontId="58" fillId="0" borderId="0" xfId="0" applyFont="1" applyAlignment="1">
      <alignment vertical="center"/>
    </xf>
    <xf numFmtId="0" fontId="13" fillId="10" borderId="0" xfId="0" applyFont="1" applyFill="1" applyAlignment="1">
      <alignment horizontal="left" vertical="center" wrapText="1"/>
    </xf>
    <xf numFmtId="0" fontId="13" fillId="10" borderId="0" xfId="0" applyFont="1" applyFill="1" applyAlignment="1">
      <alignment horizontal="center" vertical="center" wrapText="1"/>
    </xf>
    <xf numFmtId="0" fontId="14" fillId="10" borderId="0" xfId="0" applyFont="1" applyFill="1" applyAlignment="1">
      <alignment vertical="center"/>
    </xf>
    <xf numFmtId="0" fontId="10" fillId="10" borderId="0" xfId="0" applyFont="1" applyFill="1"/>
    <xf numFmtId="0" fontId="59" fillId="10" borderId="0" xfId="0" applyFont="1" applyFill="1" applyBorder="1" applyAlignment="1">
      <alignment vertical="center"/>
    </xf>
    <xf numFmtId="0" fontId="59" fillId="10" borderId="0" xfId="0" applyFont="1" applyFill="1" applyBorder="1" applyAlignment="1"/>
    <xf numFmtId="0" fontId="61" fillId="10" borderId="0" xfId="0" applyFont="1" applyFill="1" applyBorder="1" applyAlignment="1"/>
    <xf numFmtId="0" fontId="24" fillId="23" borderId="43" xfId="0" applyFont="1" applyFill="1" applyBorder="1" applyAlignment="1">
      <alignment horizontal="left" vertical="center"/>
    </xf>
    <xf numFmtId="0" fontId="24" fillId="23" borderId="44" xfId="0" applyFont="1" applyFill="1" applyBorder="1" applyAlignment="1">
      <alignment horizontal="left" vertical="center"/>
    </xf>
    <xf numFmtId="0" fontId="24" fillId="23" borderId="45" xfId="0" applyFont="1" applyFill="1" applyBorder="1" applyAlignment="1">
      <alignment horizontal="left" vertical="center"/>
    </xf>
    <xf numFmtId="173" fontId="55" fillId="21" borderId="0" xfId="0" applyNumberFormat="1" applyFont="1" applyFill="1" applyAlignment="1">
      <alignment horizontal="left" vertical="center"/>
    </xf>
    <xf numFmtId="0" fontId="63" fillId="28" borderId="37" xfId="5" applyFont="1" applyFill="1" applyBorder="1" applyAlignment="1">
      <alignment horizontal="center" vertical="center"/>
    </xf>
    <xf numFmtId="0" fontId="63" fillId="28" borderId="38" xfId="5" applyFont="1" applyFill="1" applyBorder="1" applyAlignment="1">
      <alignment horizontal="center" vertical="center"/>
    </xf>
    <xf numFmtId="0" fontId="63" fillId="28" borderId="39" xfId="5" applyFont="1" applyFill="1" applyBorder="1" applyAlignment="1">
      <alignment horizontal="center" vertical="center"/>
    </xf>
    <xf numFmtId="0" fontId="63" fillId="27" borderId="47" xfId="5" applyFont="1" applyFill="1" applyBorder="1" applyAlignment="1">
      <alignment horizontal="center"/>
    </xf>
    <xf numFmtId="0" fontId="64" fillId="26" borderId="47" xfId="5" applyFont="1" applyFill="1" applyBorder="1" applyAlignment="1">
      <alignment horizontal="center"/>
    </xf>
    <xf numFmtId="0" fontId="64" fillId="24" borderId="37" xfId="5" quotePrefix="1" applyFont="1" applyFill="1" applyBorder="1" applyAlignment="1">
      <alignment horizontal="center" vertical="center"/>
    </xf>
    <xf numFmtId="0" fontId="64" fillId="24" borderId="38" xfId="5" applyFont="1" applyFill="1" applyBorder="1" applyAlignment="1">
      <alignment horizontal="center" vertical="center"/>
    </xf>
    <xf numFmtId="0" fontId="64" fillId="24" borderId="39" xfId="5" applyFont="1" applyFill="1" applyBorder="1" applyAlignment="1">
      <alignment horizontal="center" vertical="center"/>
    </xf>
    <xf numFmtId="0" fontId="64" fillId="25" borderId="37" xfId="5" quotePrefix="1" applyFont="1" applyFill="1" applyBorder="1" applyAlignment="1">
      <alignment horizontal="center" vertical="center"/>
    </xf>
    <xf numFmtId="0" fontId="64" fillId="25" borderId="38" xfId="5" applyFont="1" applyFill="1" applyBorder="1" applyAlignment="1">
      <alignment horizontal="center" vertical="center"/>
    </xf>
    <xf numFmtId="0" fontId="64" fillId="25" borderId="39" xfId="5" applyFont="1" applyFill="1" applyBorder="1" applyAlignment="1">
      <alignment horizontal="center" vertical="center"/>
    </xf>
    <xf numFmtId="0" fontId="64" fillId="24" borderId="37" xfId="5" applyFont="1" applyFill="1" applyBorder="1" applyAlignment="1">
      <alignment horizontal="center" vertical="center"/>
    </xf>
    <xf numFmtId="0" fontId="64" fillId="24" borderId="46" xfId="5" applyFont="1" applyFill="1" applyBorder="1" applyAlignment="1">
      <alignment horizontal="center" vertical="center"/>
    </xf>
    <xf numFmtId="0" fontId="64" fillId="24" borderId="38" xfId="5" quotePrefix="1" applyFont="1" applyFill="1" applyBorder="1" applyAlignment="1">
      <alignment horizontal="center" vertical="center"/>
    </xf>
    <xf numFmtId="0" fontId="64" fillId="24" borderId="39" xfId="5" quotePrefix="1" applyFont="1" applyFill="1" applyBorder="1" applyAlignment="1">
      <alignment horizontal="center" vertical="center"/>
    </xf>
    <xf numFmtId="0" fontId="29" fillId="0" borderId="0" xfId="0" applyFont="1" applyFill="1" applyAlignment="1">
      <alignment vertical="center"/>
    </xf>
    <xf numFmtId="0" fontId="5" fillId="0" borderId="0" xfId="0" applyFont="1" applyFill="1" applyAlignment="1">
      <alignment vertical="center"/>
    </xf>
  </cellXfs>
  <cellStyles count="6">
    <cellStyle name="Comma" xfId="1" builtinId="3"/>
    <cellStyle name="Hyperlink" xfId="5" builtinId="8"/>
    <cellStyle name="Normal" xfId="0" builtinId="0"/>
    <cellStyle name="Normal 2" xfId="3" xr:uid="{0F1585DC-DEE7-4377-BBE4-550A130A5B2F}"/>
    <cellStyle name="Normal 2 2" xfId="4" xr:uid="{0057F5BA-2663-4FF2-A50D-908705A1E557}"/>
    <cellStyle name="Percent" xfId="2" builtinId="5"/>
  </cellStyles>
  <dxfs count="7">
    <dxf>
      <font>
        <b val="0"/>
        <i val="0"/>
        <strike val="0"/>
        <condense val="0"/>
        <extend val="0"/>
        <outline val="0"/>
        <shadow val="0"/>
        <u val="none"/>
        <vertAlign val="baseline"/>
        <sz val="11"/>
        <color theme="1"/>
        <name val="Calibri"/>
        <family val="2"/>
        <scheme val="minor"/>
      </font>
      <numFmt numFmtId="3" formatCode="#,##0"/>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border>
        <bottom style="thick">
          <color indexed="64"/>
        </bottom>
      </border>
    </dxf>
    <dxf>
      <font>
        <b/>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ck">
          <color indexed="64"/>
        </left>
        <right style="thick">
          <color indexed="64"/>
        </right>
        <top/>
        <bottom/>
        <vertical style="thick">
          <color indexed="64"/>
        </vertical>
        <horizontal/>
      </border>
    </dxf>
  </dxfs>
  <tableStyles count="0" defaultTableStyle="TableStyleMedium9" defaultPivotStyle="PivotStyleLight16"/>
  <colors>
    <mruColors>
      <color rgb="FF7FDE72"/>
      <color rgb="FF8DF07C"/>
      <color rgb="FF9CF98D"/>
      <color rgb="FFA9FF9B"/>
      <color rgb="FFB4FFA7"/>
      <color rgb="FFC6FFBC"/>
      <color rgb="FF00A84C"/>
      <color rgb="FF0082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Economic Development</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Charts!$C$2</c:f>
              <c:strCache>
                <c:ptCount val="1"/>
                <c:pt idx="0">
                  <c:v>Low</c:v>
                </c:pt>
              </c:strCache>
            </c:strRef>
          </c:tx>
          <c:spPr>
            <a:ln w="28575" cap="rnd">
              <a:solidFill>
                <a:schemeClr val="accent1"/>
              </a:solidFill>
              <a:round/>
            </a:ln>
            <a:effectLst/>
          </c:spPr>
          <c:marker>
            <c:symbol val="none"/>
          </c:marker>
          <c:cat>
            <c:numRef>
              <c:f>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Charts!$C$3:$C$110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45</c:v>
                </c:pt>
                <c:pt idx="25">
                  <c:v>45</c:v>
                </c:pt>
                <c:pt idx="26">
                  <c:v>45</c:v>
                </c:pt>
                <c:pt idx="27">
                  <c:v>45</c:v>
                </c:pt>
                <c:pt idx="28">
                  <c:v>45</c:v>
                </c:pt>
                <c:pt idx="29">
                  <c:v>45</c:v>
                </c:pt>
                <c:pt idx="30">
                  <c:v>90</c:v>
                </c:pt>
                <c:pt idx="31">
                  <c:v>90</c:v>
                </c:pt>
                <c:pt idx="32">
                  <c:v>124.9</c:v>
                </c:pt>
                <c:pt idx="33">
                  <c:v>130.9</c:v>
                </c:pt>
                <c:pt idx="34">
                  <c:v>138.69999999999999</c:v>
                </c:pt>
                <c:pt idx="35">
                  <c:v>153.69999999999999</c:v>
                </c:pt>
                <c:pt idx="36">
                  <c:v>333.1</c:v>
                </c:pt>
                <c:pt idx="37">
                  <c:v>346.9</c:v>
                </c:pt>
                <c:pt idx="38">
                  <c:v>370.29999999999995</c:v>
                </c:pt>
                <c:pt idx="39">
                  <c:v>384.70000000000005</c:v>
                </c:pt>
                <c:pt idx="40">
                  <c:v>398.5</c:v>
                </c:pt>
                <c:pt idx="41">
                  <c:v>419.2</c:v>
                </c:pt>
                <c:pt idx="42">
                  <c:v>527.79999999999995</c:v>
                </c:pt>
                <c:pt idx="43">
                  <c:v>537.70000000000005</c:v>
                </c:pt>
                <c:pt idx="44">
                  <c:v>554.79999999999995</c:v>
                </c:pt>
                <c:pt idx="45">
                  <c:v>564.70000000000005</c:v>
                </c:pt>
                <c:pt idx="46">
                  <c:v>573.1</c:v>
                </c:pt>
                <c:pt idx="47">
                  <c:v>592</c:v>
                </c:pt>
                <c:pt idx="48">
                  <c:v>656.15</c:v>
                </c:pt>
                <c:pt idx="49">
                  <c:v>660.05</c:v>
                </c:pt>
                <c:pt idx="50">
                  <c:v>678.95</c:v>
                </c:pt>
                <c:pt idx="51">
                  <c:v>693.35</c:v>
                </c:pt>
                <c:pt idx="52">
                  <c:v>697.25</c:v>
                </c:pt>
                <c:pt idx="53">
                  <c:v>716.15</c:v>
                </c:pt>
                <c:pt idx="54">
                  <c:v>793.25</c:v>
                </c:pt>
                <c:pt idx="55">
                  <c:v>797.15</c:v>
                </c:pt>
                <c:pt idx="56">
                  <c:v>797.45</c:v>
                </c:pt>
                <c:pt idx="57">
                  <c:v>815.45</c:v>
                </c:pt>
                <c:pt idx="58">
                  <c:v>819.34999999999991</c:v>
                </c:pt>
                <c:pt idx="59">
                  <c:v>826.84999999999991</c:v>
                </c:pt>
                <c:pt idx="60">
                  <c:v>892.45</c:v>
                </c:pt>
                <c:pt idx="61">
                  <c:v>896.35</c:v>
                </c:pt>
                <c:pt idx="62">
                  <c:v>899.95</c:v>
                </c:pt>
                <c:pt idx="63">
                  <c:v>908.35</c:v>
                </c:pt>
                <c:pt idx="64">
                  <c:v>911.95</c:v>
                </c:pt>
                <c:pt idx="65">
                  <c:v>915.85</c:v>
                </c:pt>
                <c:pt idx="66">
                  <c:v>1021.85</c:v>
                </c:pt>
                <c:pt idx="67">
                  <c:v>1025.45</c:v>
                </c:pt>
                <c:pt idx="68">
                  <c:v>1071.3499999999999</c:v>
                </c:pt>
                <c:pt idx="69">
                  <c:v>1075.25</c:v>
                </c:pt>
                <c:pt idx="70">
                  <c:v>1079.45</c:v>
                </c:pt>
                <c:pt idx="71">
                  <c:v>1083.3499999999999</c:v>
                </c:pt>
                <c:pt idx="72">
                  <c:v>1087.55</c:v>
                </c:pt>
                <c:pt idx="73">
                  <c:v>1091.75</c:v>
                </c:pt>
                <c:pt idx="74">
                  <c:v>1095.6500000000001</c:v>
                </c:pt>
                <c:pt idx="75">
                  <c:v>1099.8499999999999</c:v>
                </c:pt>
                <c:pt idx="76">
                  <c:v>1103.75</c:v>
                </c:pt>
                <c:pt idx="77">
                  <c:v>1107.95</c:v>
                </c:pt>
                <c:pt idx="78">
                  <c:v>1152.95</c:v>
                </c:pt>
                <c:pt idx="79">
                  <c:v>1152.95</c:v>
                </c:pt>
                <c:pt idx="80">
                  <c:v>1152.95</c:v>
                </c:pt>
                <c:pt idx="81">
                  <c:v>1152.95</c:v>
                </c:pt>
                <c:pt idx="82">
                  <c:v>1156.8499999999999</c:v>
                </c:pt>
                <c:pt idx="83">
                  <c:v>1156.8499999999999</c:v>
                </c:pt>
                <c:pt idx="84">
                  <c:v>1156.8499999999999</c:v>
                </c:pt>
                <c:pt idx="85">
                  <c:v>1156.8499999999999</c:v>
                </c:pt>
                <c:pt idx="86">
                  <c:v>1160.45</c:v>
                </c:pt>
                <c:pt idx="87">
                  <c:v>1160.45</c:v>
                </c:pt>
                <c:pt idx="88">
                  <c:v>1160.45</c:v>
                </c:pt>
                <c:pt idx="89">
                  <c:v>1160.45</c:v>
                </c:pt>
                <c:pt idx="90">
                  <c:v>1160.45</c:v>
                </c:pt>
                <c:pt idx="91">
                  <c:v>1160.45</c:v>
                </c:pt>
                <c:pt idx="92">
                  <c:v>1160.45</c:v>
                </c:pt>
                <c:pt idx="93">
                  <c:v>1160.45</c:v>
                </c:pt>
                <c:pt idx="94">
                  <c:v>1160.45</c:v>
                </c:pt>
                <c:pt idx="95">
                  <c:v>1160.45</c:v>
                </c:pt>
                <c:pt idx="96">
                  <c:v>1160.45</c:v>
                </c:pt>
                <c:pt idx="97">
                  <c:v>1160.45</c:v>
                </c:pt>
                <c:pt idx="98">
                  <c:v>1160.45</c:v>
                </c:pt>
                <c:pt idx="99">
                  <c:v>1160.45</c:v>
                </c:pt>
                <c:pt idx="100">
                  <c:v>1160.45</c:v>
                </c:pt>
                <c:pt idx="101">
                  <c:v>1160.45</c:v>
                </c:pt>
                <c:pt idx="102">
                  <c:v>1160.45</c:v>
                </c:pt>
                <c:pt idx="103">
                  <c:v>1160.45</c:v>
                </c:pt>
                <c:pt idx="104">
                  <c:v>1160.45</c:v>
                </c:pt>
                <c:pt idx="105">
                  <c:v>1160.45</c:v>
                </c:pt>
                <c:pt idx="106">
                  <c:v>1160.45</c:v>
                </c:pt>
                <c:pt idx="107">
                  <c:v>1160.45</c:v>
                </c:pt>
              </c:numCache>
            </c:numRef>
          </c:val>
          <c:smooth val="0"/>
          <c:extLst>
            <c:ext xmlns:c16="http://schemas.microsoft.com/office/drawing/2014/chart" uri="{C3380CC4-5D6E-409C-BE32-E72D297353CC}">
              <c16:uniqueId val="{00000000-C2E4-441F-A006-FCF21F1BB8C4}"/>
            </c:ext>
          </c:extLst>
        </c:ser>
        <c:ser>
          <c:idx val="1"/>
          <c:order val="1"/>
          <c:tx>
            <c:strRef>
              <c:f>Charts!$D$2</c:f>
              <c:strCache>
                <c:ptCount val="1"/>
                <c:pt idx="0">
                  <c:v>Mid</c:v>
                </c:pt>
              </c:strCache>
            </c:strRef>
          </c:tx>
          <c:spPr>
            <a:ln w="28575" cap="rnd">
              <a:solidFill>
                <a:schemeClr val="accent2"/>
              </a:solidFill>
              <a:round/>
            </a:ln>
            <a:effectLst/>
          </c:spPr>
          <c:marker>
            <c:symbol val="none"/>
          </c:marker>
          <c:cat>
            <c:numRef>
              <c:f>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Charts!$D$3:$D$110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60</c:v>
                </c:pt>
                <c:pt idx="25">
                  <c:v>60</c:v>
                </c:pt>
                <c:pt idx="26">
                  <c:v>60</c:v>
                </c:pt>
                <c:pt idx="27">
                  <c:v>60</c:v>
                </c:pt>
                <c:pt idx="28">
                  <c:v>60</c:v>
                </c:pt>
                <c:pt idx="29">
                  <c:v>60</c:v>
                </c:pt>
                <c:pt idx="30">
                  <c:v>120</c:v>
                </c:pt>
                <c:pt idx="31">
                  <c:v>120</c:v>
                </c:pt>
                <c:pt idx="32">
                  <c:v>205</c:v>
                </c:pt>
                <c:pt idx="33">
                  <c:v>215</c:v>
                </c:pt>
                <c:pt idx="34">
                  <c:v>228</c:v>
                </c:pt>
                <c:pt idx="35">
                  <c:v>253</c:v>
                </c:pt>
                <c:pt idx="36">
                  <c:v>457</c:v>
                </c:pt>
                <c:pt idx="37">
                  <c:v>480</c:v>
                </c:pt>
                <c:pt idx="38">
                  <c:v>519</c:v>
                </c:pt>
                <c:pt idx="39">
                  <c:v>543</c:v>
                </c:pt>
                <c:pt idx="40">
                  <c:v>566</c:v>
                </c:pt>
                <c:pt idx="41">
                  <c:v>600.5</c:v>
                </c:pt>
                <c:pt idx="42">
                  <c:v>766.5</c:v>
                </c:pt>
                <c:pt idx="43">
                  <c:v>783</c:v>
                </c:pt>
                <c:pt idx="44">
                  <c:v>811.5</c:v>
                </c:pt>
                <c:pt idx="45">
                  <c:v>828</c:v>
                </c:pt>
                <c:pt idx="46">
                  <c:v>842</c:v>
                </c:pt>
                <c:pt idx="47">
                  <c:v>873.5</c:v>
                </c:pt>
                <c:pt idx="48">
                  <c:v>973</c:v>
                </c:pt>
                <c:pt idx="49">
                  <c:v>979.5</c:v>
                </c:pt>
                <c:pt idx="50">
                  <c:v>1011</c:v>
                </c:pt>
                <c:pt idx="51">
                  <c:v>1035</c:v>
                </c:pt>
                <c:pt idx="52">
                  <c:v>1041.5</c:v>
                </c:pt>
                <c:pt idx="53">
                  <c:v>1073</c:v>
                </c:pt>
                <c:pt idx="54">
                  <c:v>1196.0999999999999</c:v>
                </c:pt>
                <c:pt idx="55">
                  <c:v>1202.5999999999999</c:v>
                </c:pt>
                <c:pt idx="56">
                  <c:v>1203.0999999999999</c:v>
                </c:pt>
                <c:pt idx="57">
                  <c:v>1233.0999999999999</c:v>
                </c:pt>
                <c:pt idx="58">
                  <c:v>1239.5999999999999</c:v>
                </c:pt>
                <c:pt idx="59">
                  <c:v>1252.0999999999999</c:v>
                </c:pt>
                <c:pt idx="60">
                  <c:v>1393.1</c:v>
                </c:pt>
                <c:pt idx="61">
                  <c:v>1399.6</c:v>
                </c:pt>
                <c:pt idx="62">
                  <c:v>1405.6</c:v>
                </c:pt>
                <c:pt idx="63">
                  <c:v>1419.6</c:v>
                </c:pt>
                <c:pt idx="64">
                  <c:v>1425.6</c:v>
                </c:pt>
                <c:pt idx="65">
                  <c:v>1432.1</c:v>
                </c:pt>
                <c:pt idx="66">
                  <c:v>1791.1</c:v>
                </c:pt>
                <c:pt idx="67">
                  <c:v>1797.1</c:v>
                </c:pt>
                <c:pt idx="68">
                  <c:v>1873.6</c:v>
                </c:pt>
                <c:pt idx="69">
                  <c:v>1880.1</c:v>
                </c:pt>
                <c:pt idx="70">
                  <c:v>1887.1</c:v>
                </c:pt>
                <c:pt idx="71">
                  <c:v>1893.6</c:v>
                </c:pt>
                <c:pt idx="72">
                  <c:v>1900.6</c:v>
                </c:pt>
                <c:pt idx="73">
                  <c:v>1907.6</c:v>
                </c:pt>
                <c:pt idx="74">
                  <c:v>1914.1</c:v>
                </c:pt>
                <c:pt idx="75">
                  <c:v>1921.1</c:v>
                </c:pt>
                <c:pt idx="76">
                  <c:v>1927.6</c:v>
                </c:pt>
                <c:pt idx="77">
                  <c:v>1934.6</c:v>
                </c:pt>
                <c:pt idx="78">
                  <c:v>2012.6</c:v>
                </c:pt>
                <c:pt idx="79">
                  <c:v>2012.6</c:v>
                </c:pt>
                <c:pt idx="80">
                  <c:v>2012.6</c:v>
                </c:pt>
                <c:pt idx="81">
                  <c:v>2012.6</c:v>
                </c:pt>
                <c:pt idx="82">
                  <c:v>2019.1</c:v>
                </c:pt>
                <c:pt idx="83">
                  <c:v>2019.1</c:v>
                </c:pt>
                <c:pt idx="84">
                  <c:v>2019.1</c:v>
                </c:pt>
                <c:pt idx="85">
                  <c:v>2019.1</c:v>
                </c:pt>
                <c:pt idx="86">
                  <c:v>2025.1</c:v>
                </c:pt>
                <c:pt idx="87">
                  <c:v>2025.1</c:v>
                </c:pt>
                <c:pt idx="88">
                  <c:v>2025.1</c:v>
                </c:pt>
                <c:pt idx="89">
                  <c:v>2025.1</c:v>
                </c:pt>
                <c:pt idx="90">
                  <c:v>2025.1</c:v>
                </c:pt>
                <c:pt idx="91">
                  <c:v>2025.1</c:v>
                </c:pt>
                <c:pt idx="92">
                  <c:v>2025.1</c:v>
                </c:pt>
                <c:pt idx="93">
                  <c:v>2025.1</c:v>
                </c:pt>
                <c:pt idx="94">
                  <c:v>2025.1</c:v>
                </c:pt>
                <c:pt idx="95">
                  <c:v>2025.1</c:v>
                </c:pt>
                <c:pt idx="96">
                  <c:v>2025.1</c:v>
                </c:pt>
                <c:pt idx="97">
                  <c:v>2025.1</c:v>
                </c:pt>
                <c:pt idx="98">
                  <c:v>2025.1</c:v>
                </c:pt>
                <c:pt idx="99">
                  <c:v>2025.1</c:v>
                </c:pt>
                <c:pt idx="100">
                  <c:v>2025.1</c:v>
                </c:pt>
                <c:pt idx="101">
                  <c:v>2025.1</c:v>
                </c:pt>
                <c:pt idx="102">
                  <c:v>2025.1</c:v>
                </c:pt>
                <c:pt idx="103">
                  <c:v>2025.1</c:v>
                </c:pt>
                <c:pt idx="104">
                  <c:v>2025.1</c:v>
                </c:pt>
                <c:pt idx="105">
                  <c:v>2025.1</c:v>
                </c:pt>
                <c:pt idx="106">
                  <c:v>2025.1</c:v>
                </c:pt>
                <c:pt idx="107">
                  <c:v>2025.1</c:v>
                </c:pt>
              </c:numCache>
            </c:numRef>
          </c:val>
          <c:smooth val="0"/>
          <c:extLst>
            <c:ext xmlns:c16="http://schemas.microsoft.com/office/drawing/2014/chart" uri="{C3380CC4-5D6E-409C-BE32-E72D297353CC}">
              <c16:uniqueId val="{00000001-C2E4-441F-A006-FCF21F1BB8C4}"/>
            </c:ext>
          </c:extLst>
        </c:ser>
        <c:ser>
          <c:idx val="2"/>
          <c:order val="2"/>
          <c:tx>
            <c:strRef>
              <c:f>Charts!$E$2</c:f>
              <c:strCache>
                <c:ptCount val="1"/>
                <c:pt idx="0">
                  <c:v>High</c:v>
                </c:pt>
              </c:strCache>
            </c:strRef>
          </c:tx>
          <c:spPr>
            <a:ln w="28575" cap="rnd">
              <a:solidFill>
                <a:schemeClr val="accent3"/>
              </a:solidFill>
              <a:round/>
            </a:ln>
            <a:effectLst/>
          </c:spPr>
          <c:marker>
            <c:symbol val="none"/>
          </c:marker>
          <c:cat>
            <c:numRef>
              <c:f>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Charts!$E$3:$E$110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75</c:v>
                </c:pt>
                <c:pt idx="25">
                  <c:v>75</c:v>
                </c:pt>
                <c:pt idx="26">
                  <c:v>75</c:v>
                </c:pt>
                <c:pt idx="27">
                  <c:v>75</c:v>
                </c:pt>
                <c:pt idx="28">
                  <c:v>75</c:v>
                </c:pt>
                <c:pt idx="29">
                  <c:v>75</c:v>
                </c:pt>
                <c:pt idx="30">
                  <c:v>150</c:v>
                </c:pt>
                <c:pt idx="31">
                  <c:v>150</c:v>
                </c:pt>
                <c:pt idx="32">
                  <c:v>285.10000000000002</c:v>
                </c:pt>
                <c:pt idx="33">
                  <c:v>299.10000000000002</c:v>
                </c:pt>
                <c:pt idx="34">
                  <c:v>317.3</c:v>
                </c:pt>
                <c:pt idx="35">
                  <c:v>352.3</c:v>
                </c:pt>
                <c:pt idx="36">
                  <c:v>580.9</c:v>
                </c:pt>
                <c:pt idx="37">
                  <c:v>613.1</c:v>
                </c:pt>
                <c:pt idx="38">
                  <c:v>667.7</c:v>
                </c:pt>
                <c:pt idx="39">
                  <c:v>701.3</c:v>
                </c:pt>
                <c:pt idx="40">
                  <c:v>733.5</c:v>
                </c:pt>
                <c:pt idx="41">
                  <c:v>781.8</c:v>
                </c:pt>
                <c:pt idx="42">
                  <c:v>1005.2</c:v>
                </c:pt>
                <c:pt idx="43">
                  <c:v>1028.3</c:v>
                </c:pt>
                <c:pt idx="44">
                  <c:v>1068.2</c:v>
                </c:pt>
                <c:pt idx="45">
                  <c:v>1091.3</c:v>
                </c:pt>
                <c:pt idx="46">
                  <c:v>1110.9000000000001</c:v>
                </c:pt>
                <c:pt idx="47">
                  <c:v>1155</c:v>
                </c:pt>
                <c:pt idx="48">
                  <c:v>1289.8499999999999</c:v>
                </c:pt>
                <c:pt idx="49">
                  <c:v>1298.95</c:v>
                </c:pt>
                <c:pt idx="50">
                  <c:v>1343.05</c:v>
                </c:pt>
                <c:pt idx="51">
                  <c:v>1376.6499999999999</c:v>
                </c:pt>
                <c:pt idx="52">
                  <c:v>1385.75</c:v>
                </c:pt>
                <c:pt idx="53">
                  <c:v>1429.85</c:v>
                </c:pt>
                <c:pt idx="54">
                  <c:v>1598.95</c:v>
                </c:pt>
                <c:pt idx="55">
                  <c:v>1608.05</c:v>
                </c:pt>
                <c:pt idx="56">
                  <c:v>1608.75</c:v>
                </c:pt>
                <c:pt idx="57">
                  <c:v>1650.75</c:v>
                </c:pt>
                <c:pt idx="58">
                  <c:v>1659.85</c:v>
                </c:pt>
                <c:pt idx="59">
                  <c:v>1677.35</c:v>
                </c:pt>
                <c:pt idx="60">
                  <c:v>1893.75</c:v>
                </c:pt>
                <c:pt idx="61">
                  <c:v>1902.85</c:v>
                </c:pt>
                <c:pt idx="62">
                  <c:v>1911.25</c:v>
                </c:pt>
                <c:pt idx="63">
                  <c:v>1930.85</c:v>
                </c:pt>
                <c:pt idx="64">
                  <c:v>1939.25</c:v>
                </c:pt>
                <c:pt idx="65">
                  <c:v>1948.35</c:v>
                </c:pt>
                <c:pt idx="66">
                  <c:v>2560.35</c:v>
                </c:pt>
                <c:pt idx="67">
                  <c:v>2568.75</c:v>
                </c:pt>
                <c:pt idx="68">
                  <c:v>2675.85</c:v>
                </c:pt>
                <c:pt idx="69">
                  <c:v>2684.95</c:v>
                </c:pt>
                <c:pt idx="70">
                  <c:v>2694.75</c:v>
                </c:pt>
                <c:pt idx="71">
                  <c:v>2703.85</c:v>
                </c:pt>
                <c:pt idx="72">
                  <c:v>2713.65</c:v>
                </c:pt>
                <c:pt idx="73">
                  <c:v>2723.45</c:v>
                </c:pt>
                <c:pt idx="74">
                  <c:v>2732.55</c:v>
                </c:pt>
                <c:pt idx="75">
                  <c:v>2742.35</c:v>
                </c:pt>
                <c:pt idx="76">
                  <c:v>2751.45</c:v>
                </c:pt>
                <c:pt idx="77">
                  <c:v>2761.25</c:v>
                </c:pt>
                <c:pt idx="78">
                  <c:v>2872.25</c:v>
                </c:pt>
                <c:pt idx="79">
                  <c:v>2872.25</c:v>
                </c:pt>
                <c:pt idx="80">
                  <c:v>2872.25</c:v>
                </c:pt>
                <c:pt idx="81">
                  <c:v>2872.25</c:v>
                </c:pt>
                <c:pt idx="82">
                  <c:v>2881.35</c:v>
                </c:pt>
                <c:pt idx="83">
                  <c:v>2881.35</c:v>
                </c:pt>
                <c:pt idx="84">
                  <c:v>2881.35</c:v>
                </c:pt>
                <c:pt idx="85">
                  <c:v>2881.35</c:v>
                </c:pt>
                <c:pt idx="86">
                  <c:v>2889.75</c:v>
                </c:pt>
                <c:pt idx="87">
                  <c:v>2889.75</c:v>
                </c:pt>
                <c:pt idx="88">
                  <c:v>2889.75</c:v>
                </c:pt>
                <c:pt idx="89">
                  <c:v>2889.75</c:v>
                </c:pt>
                <c:pt idx="90">
                  <c:v>2889.75</c:v>
                </c:pt>
                <c:pt idx="91">
                  <c:v>2889.75</c:v>
                </c:pt>
                <c:pt idx="92">
                  <c:v>2889.75</c:v>
                </c:pt>
                <c:pt idx="93">
                  <c:v>2889.75</c:v>
                </c:pt>
                <c:pt idx="94">
                  <c:v>2889.75</c:v>
                </c:pt>
                <c:pt idx="95">
                  <c:v>2889.75</c:v>
                </c:pt>
                <c:pt idx="96">
                  <c:v>2889.75</c:v>
                </c:pt>
                <c:pt idx="97">
                  <c:v>2889.75</c:v>
                </c:pt>
                <c:pt idx="98">
                  <c:v>2889.75</c:v>
                </c:pt>
                <c:pt idx="99">
                  <c:v>2889.75</c:v>
                </c:pt>
                <c:pt idx="100">
                  <c:v>2889.75</c:v>
                </c:pt>
                <c:pt idx="101">
                  <c:v>2889.75</c:v>
                </c:pt>
                <c:pt idx="102">
                  <c:v>2889.75</c:v>
                </c:pt>
                <c:pt idx="103">
                  <c:v>2889.75</c:v>
                </c:pt>
                <c:pt idx="104">
                  <c:v>2889.75</c:v>
                </c:pt>
                <c:pt idx="105">
                  <c:v>2889.75</c:v>
                </c:pt>
                <c:pt idx="106">
                  <c:v>2889.75</c:v>
                </c:pt>
                <c:pt idx="107">
                  <c:v>2889.75</c:v>
                </c:pt>
              </c:numCache>
            </c:numRef>
          </c:val>
          <c:smooth val="0"/>
          <c:extLst>
            <c:ext xmlns:c16="http://schemas.microsoft.com/office/drawing/2014/chart" uri="{C3380CC4-5D6E-409C-BE32-E72D297353CC}">
              <c16:uniqueId val="{00000002-C2E4-441F-A006-FCF21F1BB8C4}"/>
            </c:ext>
          </c:extLst>
        </c:ser>
        <c:ser>
          <c:idx val="3"/>
          <c:order val="3"/>
          <c:tx>
            <c:strRef>
              <c:f>Charts!$I$2</c:f>
              <c:strCache>
                <c:ptCount val="1"/>
                <c:pt idx="0">
                  <c:v>Total</c:v>
                </c:pt>
              </c:strCache>
            </c:strRef>
          </c:tx>
          <c:spPr>
            <a:ln w="28575" cap="rnd">
              <a:solidFill>
                <a:schemeClr val="accent4"/>
              </a:solidFill>
              <a:round/>
            </a:ln>
            <a:effectLst/>
          </c:spPr>
          <c:marker>
            <c:symbol val="none"/>
          </c:marker>
          <c:cat>
            <c:numRef>
              <c:f>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Charts!$I$3:$I$110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75</c:v>
                </c:pt>
                <c:pt idx="25">
                  <c:v>75</c:v>
                </c:pt>
                <c:pt idx="26">
                  <c:v>75</c:v>
                </c:pt>
                <c:pt idx="27">
                  <c:v>75</c:v>
                </c:pt>
                <c:pt idx="28">
                  <c:v>75</c:v>
                </c:pt>
                <c:pt idx="29">
                  <c:v>75</c:v>
                </c:pt>
                <c:pt idx="30">
                  <c:v>150</c:v>
                </c:pt>
                <c:pt idx="31">
                  <c:v>150</c:v>
                </c:pt>
                <c:pt idx="32">
                  <c:v>458</c:v>
                </c:pt>
                <c:pt idx="33">
                  <c:v>478</c:v>
                </c:pt>
                <c:pt idx="34">
                  <c:v>504</c:v>
                </c:pt>
                <c:pt idx="35">
                  <c:v>554</c:v>
                </c:pt>
                <c:pt idx="36">
                  <c:v>797</c:v>
                </c:pt>
                <c:pt idx="37">
                  <c:v>843</c:v>
                </c:pt>
                <c:pt idx="38">
                  <c:v>921</c:v>
                </c:pt>
                <c:pt idx="39">
                  <c:v>969</c:v>
                </c:pt>
                <c:pt idx="40">
                  <c:v>1015</c:v>
                </c:pt>
                <c:pt idx="41">
                  <c:v>1084</c:v>
                </c:pt>
                <c:pt idx="42">
                  <c:v>1221</c:v>
                </c:pt>
                <c:pt idx="43">
                  <c:v>1254</c:v>
                </c:pt>
                <c:pt idx="44">
                  <c:v>1311</c:v>
                </c:pt>
                <c:pt idx="45">
                  <c:v>1344</c:v>
                </c:pt>
                <c:pt idx="46">
                  <c:v>1372</c:v>
                </c:pt>
                <c:pt idx="47">
                  <c:v>1435</c:v>
                </c:pt>
                <c:pt idx="48">
                  <c:v>1628</c:v>
                </c:pt>
                <c:pt idx="49">
                  <c:v>1641</c:v>
                </c:pt>
                <c:pt idx="50">
                  <c:v>1704</c:v>
                </c:pt>
                <c:pt idx="51">
                  <c:v>1752</c:v>
                </c:pt>
                <c:pt idx="52">
                  <c:v>1765</c:v>
                </c:pt>
                <c:pt idx="53">
                  <c:v>1828</c:v>
                </c:pt>
                <c:pt idx="54">
                  <c:v>1908</c:v>
                </c:pt>
                <c:pt idx="55">
                  <c:v>1921</c:v>
                </c:pt>
                <c:pt idx="56">
                  <c:v>1922</c:v>
                </c:pt>
                <c:pt idx="57">
                  <c:v>1982</c:v>
                </c:pt>
                <c:pt idx="58">
                  <c:v>1995</c:v>
                </c:pt>
                <c:pt idx="59">
                  <c:v>2020</c:v>
                </c:pt>
                <c:pt idx="60">
                  <c:v>2482</c:v>
                </c:pt>
                <c:pt idx="61">
                  <c:v>2495</c:v>
                </c:pt>
                <c:pt idx="62">
                  <c:v>2507</c:v>
                </c:pt>
                <c:pt idx="63">
                  <c:v>2535</c:v>
                </c:pt>
                <c:pt idx="64">
                  <c:v>2547</c:v>
                </c:pt>
                <c:pt idx="65">
                  <c:v>2560</c:v>
                </c:pt>
                <c:pt idx="66">
                  <c:v>4180</c:v>
                </c:pt>
                <c:pt idx="67">
                  <c:v>4192</c:v>
                </c:pt>
                <c:pt idx="68">
                  <c:v>4345</c:v>
                </c:pt>
                <c:pt idx="69">
                  <c:v>4358</c:v>
                </c:pt>
                <c:pt idx="70">
                  <c:v>4372</c:v>
                </c:pt>
                <c:pt idx="71">
                  <c:v>4385</c:v>
                </c:pt>
                <c:pt idx="72">
                  <c:v>4399</c:v>
                </c:pt>
                <c:pt idx="73">
                  <c:v>4413</c:v>
                </c:pt>
                <c:pt idx="74">
                  <c:v>4426</c:v>
                </c:pt>
                <c:pt idx="75">
                  <c:v>4440</c:v>
                </c:pt>
                <c:pt idx="76">
                  <c:v>4453</c:v>
                </c:pt>
                <c:pt idx="77">
                  <c:v>4467</c:v>
                </c:pt>
                <c:pt idx="78">
                  <c:v>4497</c:v>
                </c:pt>
                <c:pt idx="79">
                  <c:v>4497</c:v>
                </c:pt>
                <c:pt idx="80">
                  <c:v>4497</c:v>
                </c:pt>
                <c:pt idx="81">
                  <c:v>4497</c:v>
                </c:pt>
                <c:pt idx="82">
                  <c:v>4510</c:v>
                </c:pt>
                <c:pt idx="83">
                  <c:v>4510</c:v>
                </c:pt>
                <c:pt idx="84">
                  <c:v>4510</c:v>
                </c:pt>
                <c:pt idx="85">
                  <c:v>4510</c:v>
                </c:pt>
                <c:pt idx="86">
                  <c:v>4522</c:v>
                </c:pt>
                <c:pt idx="87">
                  <c:v>4522</c:v>
                </c:pt>
                <c:pt idx="88">
                  <c:v>4522</c:v>
                </c:pt>
                <c:pt idx="89">
                  <c:v>4522</c:v>
                </c:pt>
                <c:pt idx="90">
                  <c:v>4522</c:v>
                </c:pt>
                <c:pt idx="91">
                  <c:v>4522</c:v>
                </c:pt>
                <c:pt idx="92">
                  <c:v>4522</c:v>
                </c:pt>
                <c:pt idx="93">
                  <c:v>4522</c:v>
                </c:pt>
                <c:pt idx="94">
                  <c:v>4522</c:v>
                </c:pt>
                <c:pt idx="95">
                  <c:v>4522</c:v>
                </c:pt>
                <c:pt idx="96">
                  <c:v>4522</c:v>
                </c:pt>
                <c:pt idx="97">
                  <c:v>4522</c:v>
                </c:pt>
                <c:pt idx="98">
                  <c:v>4522</c:v>
                </c:pt>
                <c:pt idx="99">
                  <c:v>4522</c:v>
                </c:pt>
                <c:pt idx="100">
                  <c:v>4522</c:v>
                </c:pt>
                <c:pt idx="101">
                  <c:v>4522</c:v>
                </c:pt>
                <c:pt idx="102">
                  <c:v>4522</c:v>
                </c:pt>
                <c:pt idx="103">
                  <c:v>4522</c:v>
                </c:pt>
                <c:pt idx="104">
                  <c:v>4522</c:v>
                </c:pt>
                <c:pt idx="105">
                  <c:v>4522</c:v>
                </c:pt>
                <c:pt idx="106">
                  <c:v>4522</c:v>
                </c:pt>
                <c:pt idx="107">
                  <c:v>4522</c:v>
                </c:pt>
              </c:numCache>
            </c:numRef>
          </c:val>
          <c:smooth val="0"/>
          <c:extLst>
            <c:ext xmlns:c16="http://schemas.microsoft.com/office/drawing/2014/chart" uri="{C3380CC4-5D6E-409C-BE32-E72D297353CC}">
              <c16:uniqueId val="{00000003-C2E4-441F-A006-FCF21F1BB8C4}"/>
            </c:ext>
          </c:extLst>
        </c:ser>
        <c:ser>
          <c:idx val="4"/>
          <c:order val="4"/>
          <c:tx>
            <c:strRef>
              <c:f>Charts!$F$2</c:f>
              <c:strCache>
                <c:ptCount val="1"/>
                <c:pt idx="0">
                  <c:v>TSRs</c:v>
                </c:pt>
              </c:strCache>
            </c:strRef>
          </c:tx>
          <c:spPr>
            <a:ln w="28575" cap="rnd">
              <a:solidFill>
                <a:schemeClr val="accent5"/>
              </a:solidFill>
              <a:round/>
            </a:ln>
            <a:effectLst/>
          </c:spPr>
          <c:marker>
            <c:symbol val="none"/>
          </c:marker>
          <c:val>
            <c:numRef>
              <c:f>Charts!$F$3:$F$110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75</c:v>
                </c:pt>
                <c:pt idx="25">
                  <c:v>75</c:v>
                </c:pt>
                <c:pt idx="26">
                  <c:v>75</c:v>
                </c:pt>
                <c:pt idx="27">
                  <c:v>75</c:v>
                </c:pt>
                <c:pt idx="28">
                  <c:v>75</c:v>
                </c:pt>
                <c:pt idx="29">
                  <c:v>75</c:v>
                </c:pt>
                <c:pt idx="30">
                  <c:v>150</c:v>
                </c:pt>
                <c:pt idx="31">
                  <c:v>150</c:v>
                </c:pt>
                <c:pt idx="32">
                  <c:v>178</c:v>
                </c:pt>
                <c:pt idx="33">
                  <c:v>178</c:v>
                </c:pt>
                <c:pt idx="34">
                  <c:v>204</c:v>
                </c:pt>
                <c:pt idx="35">
                  <c:v>204</c:v>
                </c:pt>
                <c:pt idx="36">
                  <c:v>427</c:v>
                </c:pt>
                <c:pt idx="37">
                  <c:v>453</c:v>
                </c:pt>
                <c:pt idx="38">
                  <c:v>481</c:v>
                </c:pt>
                <c:pt idx="39">
                  <c:v>509</c:v>
                </c:pt>
                <c:pt idx="40">
                  <c:v>535</c:v>
                </c:pt>
                <c:pt idx="41">
                  <c:v>554</c:v>
                </c:pt>
                <c:pt idx="42">
                  <c:v>656</c:v>
                </c:pt>
                <c:pt idx="43">
                  <c:v>669</c:v>
                </c:pt>
                <c:pt idx="44">
                  <c:v>676</c:v>
                </c:pt>
                <c:pt idx="45">
                  <c:v>689</c:v>
                </c:pt>
                <c:pt idx="46">
                  <c:v>702</c:v>
                </c:pt>
                <c:pt idx="47">
                  <c:v>715</c:v>
                </c:pt>
                <c:pt idx="48">
                  <c:v>803</c:v>
                </c:pt>
                <c:pt idx="49">
                  <c:v>816</c:v>
                </c:pt>
                <c:pt idx="50">
                  <c:v>829</c:v>
                </c:pt>
                <c:pt idx="51">
                  <c:v>842</c:v>
                </c:pt>
                <c:pt idx="52">
                  <c:v>855</c:v>
                </c:pt>
                <c:pt idx="53">
                  <c:v>868</c:v>
                </c:pt>
                <c:pt idx="54">
                  <c:v>908</c:v>
                </c:pt>
                <c:pt idx="55">
                  <c:v>921</c:v>
                </c:pt>
                <c:pt idx="56">
                  <c:v>922</c:v>
                </c:pt>
                <c:pt idx="57">
                  <c:v>947</c:v>
                </c:pt>
                <c:pt idx="58">
                  <c:v>960</c:v>
                </c:pt>
                <c:pt idx="59">
                  <c:v>985</c:v>
                </c:pt>
                <c:pt idx="60">
                  <c:v>997</c:v>
                </c:pt>
                <c:pt idx="61">
                  <c:v>1010</c:v>
                </c:pt>
                <c:pt idx="62">
                  <c:v>1022</c:v>
                </c:pt>
                <c:pt idx="63">
                  <c:v>1035</c:v>
                </c:pt>
                <c:pt idx="64">
                  <c:v>1047</c:v>
                </c:pt>
                <c:pt idx="65">
                  <c:v>1060</c:v>
                </c:pt>
                <c:pt idx="66">
                  <c:v>1060</c:v>
                </c:pt>
                <c:pt idx="67">
                  <c:v>1072</c:v>
                </c:pt>
                <c:pt idx="68">
                  <c:v>1225</c:v>
                </c:pt>
                <c:pt idx="69">
                  <c:v>1238</c:v>
                </c:pt>
                <c:pt idx="70">
                  <c:v>1252</c:v>
                </c:pt>
                <c:pt idx="71">
                  <c:v>1265</c:v>
                </c:pt>
                <c:pt idx="72">
                  <c:v>1279</c:v>
                </c:pt>
                <c:pt idx="73">
                  <c:v>1293</c:v>
                </c:pt>
                <c:pt idx="74">
                  <c:v>1306</c:v>
                </c:pt>
                <c:pt idx="75">
                  <c:v>1320</c:v>
                </c:pt>
                <c:pt idx="76">
                  <c:v>1333</c:v>
                </c:pt>
                <c:pt idx="77">
                  <c:v>1347</c:v>
                </c:pt>
                <c:pt idx="78">
                  <c:v>1347</c:v>
                </c:pt>
                <c:pt idx="79">
                  <c:v>1347</c:v>
                </c:pt>
                <c:pt idx="80">
                  <c:v>1347</c:v>
                </c:pt>
                <c:pt idx="81">
                  <c:v>1347</c:v>
                </c:pt>
                <c:pt idx="82">
                  <c:v>1360</c:v>
                </c:pt>
                <c:pt idx="83">
                  <c:v>1360</c:v>
                </c:pt>
                <c:pt idx="84">
                  <c:v>1360</c:v>
                </c:pt>
                <c:pt idx="85">
                  <c:v>1360</c:v>
                </c:pt>
                <c:pt idx="86">
                  <c:v>1372</c:v>
                </c:pt>
                <c:pt idx="87">
                  <c:v>1372</c:v>
                </c:pt>
                <c:pt idx="88">
                  <c:v>1372</c:v>
                </c:pt>
                <c:pt idx="89">
                  <c:v>1372</c:v>
                </c:pt>
                <c:pt idx="90">
                  <c:v>1372</c:v>
                </c:pt>
                <c:pt idx="91">
                  <c:v>1372</c:v>
                </c:pt>
                <c:pt idx="92">
                  <c:v>1372</c:v>
                </c:pt>
                <c:pt idx="93">
                  <c:v>1372</c:v>
                </c:pt>
                <c:pt idx="94">
                  <c:v>1372</c:v>
                </c:pt>
                <c:pt idx="95">
                  <c:v>1372</c:v>
                </c:pt>
                <c:pt idx="96">
                  <c:v>1372</c:v>
                </c:pt>
                <c:pt idx="97">
                  <c:v>1372</c:v>
                </c:pt>
                <c:pt idx="98">
                  <c:v>1372</c:v>
                </c:pt>
                <c:pt idx="99">
                  <c:v>1372</c:v>
                </c:pt>
                <c:pt idx="100">
                  <c:v>1372</c:v>
                </c:pt>
                <c:pt idx="101">
                  <c:v>1372</c:v>
                </c:pt>
                <c:pt idx="102">
                  <c:v>1372</c:v>
                </c:pt>
                <c:pt idx="103">
                  <c:v>1372</c:v>
                </c:pt>
                <c:pt idx="104">
                  <c:v>1372</c:v>
                </c:pt>
                <c:pt idx="105">
                  <c:v>1372</c:v>
                </c:pt>
                <c:pt idx="106">
                  <c:v>1372</c:v>
                </c:pt>
                <c:pt idx="107">
                  <c:v>1372</c:v>
                </c:pt>
              </c:numCache>
            </c:numRef>
          </c:val>
          <c:smooth val="0"/>
          <c:extLst>
            <c:ext xmlns:c16="http://schemas.microsoft.com/office/drawing/2014/chart" uri="{C3380CC4-5D6E-409C-BE32-E72D297353CC}">
              <c16:uniqueId val="{00000004-C2E4-441F-A006-FCF21F1BB8C4}"/>
            </c:ext>
          </c:extLst>
        </c:ser>
        <c:ser>
          <c:idx val="6"/>
          <c:order val="6"/>
          <c:tx>
            <c:strRef>
              <c:f>Charts!$H$2</c:f>
              <c:strCache>
                <c:ptCount val="1"/>
                <c:pt idx="0">
                  <c:v>IRP High Case / CPCN Econ Dev Fcst</c:v>
                </c:pt>
              </c:strCache>
            </c:strRef>
          </c:tx>
          <c:spPr>
            <a:ln w="63500" cap="rnd">
              <a:solidFill>
                <a:schemeClr val="accent1">
                  <a:lumMod val="60000"/>
                </a:schemeClr>
              </a:solidFill>
              <a:round/>
            </a:ln>
            <a:effectLst/>
          </c:spPr>
          <c:marker>
            <c:symbol val="none"/>
          </c:marker>
          <c:val>
            <c:numRef>
              <c:f>Charts!$H$3:$H$110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70</c:v>
                </c:pt>
                <c:pt idx="25">
                  <c:v>70</c:v>
                </c:pt>
                <c:pt idx="26">
                  <c:v>70</c:v>
                </c:pt>
                <c:pt idx="27">
                  <c:v>70</c:v>
                </c:pt>
                <c:pt idx="28">
                  <c:v>70</c:v>
                </c:pt>
                <c:pt idx="29">
                  <c:v>70</c:v>
                </c:pt>
                <c:pt idx="30">
                  <c:v>210</c:v>
                </c:pt>
                <c:pt idx="31">
                  <c:v>210</c:v>
                </c:pt>
                <c:pt idx="32">
                  <c:v>210</c:v>
                </c:pt>
                <c:pt idx="33">
                  <c:v>210</c:v>
                </c:pt>
                <c:pt idx="34">
                  <c:v>210</c:v>
                </c:pt>
                <c:pt idx="35">
                  <c:v>210</c:v>
                </c:pt>
                <c:pt idx="36">
                  <c:v>350</c:v>
                </c:pt>
                <c:pt idx="37">
                  <c:v>350</c:v>
                </c:pt>
                <c:pt idx="38">
                  <c:v>350</c:v>
                </c:pt>
                <c:pt idx="39">
                  <c:v>350</c:v>
                </c:pt>
                <c:pt idx="40">
                  <c:v>350</c:v>
                </c:pt>
                <c:pt idx="41">
                  <c:v>350</c:v>
                </c:pt>
                <c:pt idx="42">
                  <c:v>610</c:v>
                </c:pt>
                <c:pt idx="43">
                  <c:v>610</c:v>
                </c:pt>
                <c:pt idx="44">
                  <c:v>610</c:v>
                </c:pt>
                <c:pt idx="45">
                  <c:v>610</c:v>
                </c:pt>
                <c:pt idx="46">
                  <c:v>610</c:v>
                </c:pt>
                <c:pt idx="47">
                  <c:v>610</c:v>
                </c:pt>
                <c:pt idx="48">
                  <c:v>820</c:v>
                </c:pt>
                <c:pt idx="49">
                  <c:v>820</c:v>
                </c:pt>
                <c:pt idx="50">
                  <c:v>820</c:v>
                </c:pt>
                <c:pt idx="51">
                  <c:v>820</c:v>
                </c:pt>
                <c:pt idx="52">
                  <c:v>820</c:v>
                </c:pt>
                <c:pt idx="53">
                  <c:v>820</c:v>
                </c:pt>
                <c:pt idx="54">
                  <c:v>1100</c:v>
                </c:pt>
                <c:pt idx="55">
                  <c:v>1100</c:v>
                </c:pt>
                <c:pt idx="56">
                  <c:v>1100</c:v>
                </c:pt>
                <c:pt idx="57">
                  <c:v>1100</c:v>
                </c:pt>
                <c:pt idx="58">
                  <c:v>1100</c:v>
                </c:pt>
                <c:pt idx="59">
                  <c:v>1100</c:v>
                </c:pt>
                <c:pt idx="60">
                  <c:v>1310</c:v>
                </c:pt>
                <c:pt idx="61">
                  <c:v>1310</c:v>
                </c:pt>
                <c:pt idx="62">
                  <c:v>1310</c:v>
                </c:pt>
                <c:pt idx="63">
                  <c:v>1310</c:v>
                </c:pt>
                <c:pt idx="64">
                  <c:v>1310</c:v>
                </c:pt>
                <c:pt idx="65">
                  <c:v>1310</c:v>
                </c:pt>
                <c:pt idx="66">
                  <c:v>1520</c:v>
                </c:pt>
                <c:pt idx="67">
                  <c:v>1520</c:v>
                </c:pt>
                <c:pt idx="68">
                  <c:v>1520</c:v>
                </c:pt>
                <c:pt idx="69">
                  <c:v>1520</c:v>
                </c:pt>
                <c:pt idx="70">
                  <c:v>1520</c:v>
                </c:pt>
                <c:pt idx="71">
                  <c:v>1520</c:v>
                </c:pt>
                <c:pt idx="72">
                  <c:v>1730</c:v>
                </c:pt>
                <c:pt idx="73">
                  <c:v>1730</c:v>
                </c:pt>
                <c:pt idx="74">
                  <c:v>1730</c:v>
                </c:pt>
                <c:pt idx="75">
                  <c:v>1730</c:v>
                </c:pt>
                <c:pt idx="76">
                  <c:v>1730</c:v>
                </c:pt>
                <c:pt idx="77">
                  <c:v>1730</c:v>
                </c:pt>
                <c:pt idx="78">
                  <c:v>1870</c:v>
                </c:pt>
                <c:pt idx="79">
                  <c:v>1870</c:v>
                </c:pt>
                <c:pt idx="80">
                  <c:v>1870</c:v>
                </c:pt>
                <c:pt idx="81">
                  <c:v>1870</c:v>
                </c:pt>
                <c:pt idx="82">
                  <c:v>1870</c:v>
                </c:pt>
                <c:pt idx="83">
                  <c:v>1870</c:v>
                </c:pt>
                <c:pt idx="84">
                  <c:v>1870</c:v>
                </c:pt>
                <c:pt idx="85">
                  <c:v>1870</c:v>
                </c:pt>
                <c:pt idx="86">
                  <c:v>1870</c:v>
                </c:pt>
                <c:pt idx="87">
                  <c:v>1870</c:v>
                </c:pt>
                <c:pt idx="88">
                  <c:v>1870</c:v>
                </c:pt>
                <c:pt idx="89">
                  <c:v>1870</c:v>
                </c:pt>
                <c:pt idx="90">
                  <c:v>1870</c:v>
                </c:pt>
                <c:pt idx="91">
                  <c:v>1870</c:v>
                </c:pt>
                <c:pt idx="92">
                  <c:v>1870</c:v>
                </c:pt>
                <c:pt idx="93">
                  <c:v>1870</c:v>
                </c:pt>
                <c:pt idx="94">
                  <c:v>1870</c:v>
                </c:pt>
                <c:pt idx="95">
                  <c:v>1870</c:v>
                </c:pt>
                <c:pt idx="96">
                  <c:v>1870</c:v>
                </c:pt>
                <c:pt idx="97">
                  <c:v>1870</c:v>
                </c:pt>
                <c:pt idx="98">
                  <c:v>1870</c:v>
                </c:pt>
                <c:pt idx="99">
                  <c:v>1870</c:v>
                </c:pt>
                <c:pt idx="100">
                  <c:v>1870</c:v>
                </c:pt>
                <c:pt idx="101">
                  <c:v>1870</c:v>
                </c:pt>
                <c:pt idx="102">
                  <c:v>1870</c:v>
                </c:pt>
                <c:pt idx="103">
                  <c:v>1870</c:v>
                </c:pt>
                <c:pt idx="104">
                  <c:v>1870</c:v>
                </c:pt>
                <c:pt idx="105">
                  <c:v>1870</c:v>
                </c:pt>
                <c:pt idx="106">
                  <c:v>1870</c:v>
                </c:pt>
                <c:pt idx="107">
                  <c:v>1870</c:v>
                </c:pt>
              </c:numCache>
            </c:numRef>
          </c:val>
          <c:smooth val="0"/>
          <c:extLst>
            <c:ext xmlns:c16="http://schemas.microsoft.com/office/drawing/2014/chart" uri="{C3380CC4-5D6E-409C-BE32-E72D297353CC}">
              <c16:uniqueId val="{00000005-C2E4-441F-A006-FCF21F1BB8C4}"/>
            </c:ext>
          </c:extLst>
        </c:ser>
        <c:dLbls>
          <c:showLegendKey val="0"/>
          <c:showVal val="0"/>
          <c:showCatName val="0"/>
          <c:showSerName val="0"/>
          <c:showPercent val="0"/>
          <c:showBubbleSize val="0"/>
        </c:dLbls>
        <c:smooth val="0"/>
        <c:axId val="641123856"/>
        <c:axId val="641122896"/>
        <c:extLst>
          <c:ext xmlns:c15="http://schemas.microsoft.com/office/drawing/2012/chart" uri="{02D57815-91ED-43cb-92C2-25804820EDAC}">
            <c15:filteredLineSeries>
              <c15:ser>
                <c:idx val="5"/>
                <c:order val="5"/>
                <c:tx>
                  <c:strRef>
                    <c:extLst>
                      <c:ext uri="{02D57815-91ED-43cb-92C2-25804820EDAC}">
                        <c15:formulaRef>
                          <c15:sqref>Charts!$G$2</c15:sqref>
                        </c15:formulaRef>
                      </c:ext>
                    </c:extLst>
                    <c:strCache>
                      <c:ptCount val="1"/>
                    </c:strCache>
                  </c:strRef>
                </c:tx>
                <c:spPr>
                  <a:ln w="28575" cap="rnd">
                    <a:solidFill>
                      <a:schemeClr val="accent6"/>
                    </a:solidFill>
                    <a:round/>
                  </a:ln>
                  <a:effectLst/>
                </c:spPr>
                <c:marker>
                  <c:symbol val="none"/>
                </c:marker>
                <c:val>
                  <c:numRef>
                    <c:extLst>
                      <c:ext uri="{02D57815-91ED-43cb-92C2-25804820EDAC}">
                        <c15:formulaRef>
                          <c15:sqref>Charts!$G$3:$G$110</c15:sqref>
                        </c15:formulaRef>
                      </c:ext>
                    </c:extLst>
                    <c:numCache>
                      <c:formatCode>#,##0</c:formatCode>
                      <c:ptCount val="108"/>
                    </c:numCache>
                  </c:numRef>
                </c:val>
                <c:smooth val="0"/>
                <c:extLst>
                  <c:ext xmlns:c16="http://schemas.microsoft.com/office/drawing/2014/chart" uri="{C3380CC4-5D6E-409C-BE32-E72D297353CC}">
                    <c16:uniqueId val="{00000006-C2E4-441F-A006-FCF21F1BB8C4}"/>
                  </c:ext>
                </c:extLst>
              </c15:ser>
            </c15:filteredLineSeries>
          </c:ext>
        </c:extLst>
      </c:lineChart>
      <c:dateAx>
        <c:axId val="641123856"/>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1122896"/>
        <c:crosses val="autoZero"/>
        <c:auto val="1"/>
        <c:lblOffset val="100"/>
        <c:baseTimeUnit val="months"/>
      </c:dateAx>
      <c:valAx>
        <c:axId val="641122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1123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'CPCN Workpapers_Peak_Chart_1'!$P$5</c:f>
              <c:strCache>
                <c:ptCount val="1"/>
                <c:pt idx="0">
                  <c:v>2025 CPCN Winter</c:v>
                </c:pt>
              </c:strCache>
            </c:strRef>
          </c:tx>
          <c:spPr>
            <a:ln w="28575" cap="rnd">
              <a:solidFill>
                <a:schemeClr val="accent1"/>
              </a:solidFill>
              <a:round/>
            </a:ln>
            <a:effectLst/>
          </c:spPr>
          <c:marker>
            <c:symbol val="none"/>
          </c:marker>
          <c:cat>
            <c:numRef>
              <c:f>'CPCN Workpapers_Peak_Chart_1'!$O$21:$O$50</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'CPCN Workpapers_Peak_Chart_1'!$P$21:$P$50</c:f>
              <c:numCache>
                <c:formatCode>General</c:formatCode>
                <c:ptCount val="30"/>
                <c:pt idx="0">
                  <c:v>6146.1055717725303</c:v>
                </c:pt>
                <c:pt idx="1">
                  <c:v>6149.8007882992697</c:v>
                </c:pt>
                <c:pt idx="2">
                  <c:v>6227.1719850333402</c:v>
                </c:pt>
                <c:pt idx="3">
                  <c:v>6480.8514262893004</c:v>
                </c:pt>
                <c:pt idx="4">
                  <c:v>6917.5534826979701</c:v>
                </c:pt>
                <c:pt idx="5">
                  <c:v>7386.3727229391097</c:v>
                </c:pt>
                <c:pt idx="6">
                  <c:v>7795.4929472516496</c:v>
                </c:pt>
                <c:pt idx="7">
                  <c:v>7929.6106590730196</c:v>
                </c:pt>
                <c:pt idx="8">
                  <c:v>7929.0530435279898</c:v>
                </c:pt>
                <c:pt idx="9">
                  <c:v>7928.5963499825602</c:v>
                </c:pt>
                <c:pt idx="10">
                  <c:v>7928.2107763117001</c:v>
                </c:pt>
                <c:pt idx="11">
                  <c:v>7928.0352081298797</c:v>
                </c:pt>
                <c:pt idx="12">
                  <c:v>7927.8596399480502</c:v>
                </c:pt>
                <c:pt idx="13">
                  <c:v>7927.8433357226504</c:v>
                </c:pt>
                <c:pt idx="14">
                  <c:v>7928.01806521857</c:v>
                </c:pt>
                <c:pt idx="15">
                  <c:v>7928.1927947144804</c:v>
                </c:pt>
                <c:pt idx="16">
                  <c:v>7928.5919653933897</c:v>
                </c:pt>
                <c:pt idx="17">
                  <c:v>7928.9911360722999</c:v>
                </c:pt>
                <c:pt idx="18">
                  <c:v>7929.6053242620701</c:v>
                </c:pt>
                <c:pt idx="19">
                  <c:v>7930.4532036829296</c:v>
                </c:pt>
                <c:pt idx="20">
                  <c:v>7931.2972415894801</c:v>
                </c:pt>
                <c:pt idx="21">
                  <c:v>7932.3872714982999</c:v>
                </c:pt>
                <c:pt idx="22">
                  <c:v>7934.0169793995801</c:v>
                </c:pt>
                <c:pt idx="23">
                  <c:v>7935.6466873008603</c:v>
                </c:pt>
                <c:pt idx="24">
                  <c:v>7937.4243567774301</c:v>
                </c:pt>
                <c:pt idx="25">
                  <c:v>7939.6238531523104</c:v>
                </c:pt>
                <c:pt idx="26">
                  <c:v>7941.8233495271897</c:v>
                </c:pt>
                <c:pt idx="27">
                  <c:v>7944.4907849279998</c:v>
                </c:pt>
                <c:pt idx="28">
                  <c:v>7947.6392104717597</c:v>
                </c:pt>
                <c:pt idx="29">
                  <c:v>7950.7876360155296</c:v>
                </c:pt>
              </c:numCache>
            </c:numRef>
          </c:val>
          <c:smooth val="0"/>
          <c:extLst>
            <c:ext xmlns:c16="http://schemas.microsoft.com/office/drawing/2014/chart" uri="{C3380CC4-5D6E-409C-BE32-E72D297353CC}">
              <c16:uniqueId val="{00000000-F91C-4F54-B98E-539F2F18B6B2}"/>
            </c:ext>
          </c:extLst>
        </c:ser>
        <c:ser>
          <c:idx val="1"/>
          <c:order val="1"/>
          <c:tx>
            <c:strRef>
              <c:f>'CPCN Workpapers_Peak_Chart_1'!$Q$5</c:f>
              <c:strCache>
                <c:ptCount val="1"/>
                <c:pt idx="0">
                  <c:v>2024 IRP Mid Winter</c:v>
                </c:pt>
              </c:strCache>
            </c:strRef>
          </c:tx>
          <c:spPr>
            <a:ln w="28575" cap="rnd">
              <a:solidFill>
                <a:schemeClr val="accent2"/>
              </a:solidFill>
              <a:round/>
            </a:ln>
            <a:effectLst/>
          </c:spPr>
          <c:marker>
            <c:symbol val="none"/>
          </c:marker>
          <c:cat>
            <c:numRef>
              <c:f>'CPCN Workpapers_Peak_Chart_1'!$O$21:$O$50</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'CPCN Workpapers_Peak_Chart_1'!$Q$21:$Q$50</c:f>
              <c:numCache>
                <c:formatCode>General</c:formatCode>
                <c:ptCount val="30"/>
                <c:pt idx="0">
                  <c:v>6146.3050826825202</c:v>
                </c:pt>
                <c:pt idx="1">
                  <c:v>6150.0228712636099</c:v>
                </c:pt>
                <c:pt idx="2">
                  <c:v>6227.4115430310703</c:v>
                </c:pt>
                <c:pt idx="3">
                  <c:v>6346.7082512578099</c:v>
                </c:pt>
                <c:pt idx="4">
                  <c:v>6470.8429918891707</c:v>
                </c:pt>
                <c:pt idx="5">
                  <c:v>6732.8623206075899</c:v>
                </c:pt>
                <c:pt idx="6">
                  <c:v>7002.5059455548999</c:v>
                </c:pt>
                <c:pt idx="7">
                  <c:v>7135.1792879589993</c:v>
                </c:pt>
                <c:pt idx="8">
                  <c:v>7122.50311481882</c:v>
                </c:pt>
                <c:pt idx="9">
                  <c:v>7120.8262621737795</c:v>
                </c:pt>
                <c:pt idx="10">
                  <c:v>7117.6407973634505</c:v>
                </c:pt>
                <c:pt idx="11">
                  <c:v>7117.8164208026701</c:v>
                </c:pt>
                <c:pt idx="12">
                  <c:v>7117.9920442418697</c:v>
                </c:pt>
                <c:pt idx="13">
                  <c:v>7118.2653241061507</c:v>
                </c:pt>
                <c:pt idx="14">
                  <c:v>7117.3066499216902</c:v>
                </c:pt>
                <c:pt idx="15">
                  <c:v>7116.4170580045202</c:v>
                </c:pt>
                <c:pt idx="16">
                  <c:v>7113.4311973726508</c:v>
                </c:pt>
                <c:pt idx="17">
                  <c:v>7117.0290040811497</c:v>
                </c:pt>
                <c:pt idx="18">
                  <c:v>7117.77091443467</c:v>
                </c:pt>
                <c:pt idx="19">
                  <c:v>7118.5300648820794</c:v>
                </c:pt>
                <c:pt idx="20">
                  <c:v>7118.8637036364998</c:v>
                </c:pt>
                <c:pt idx="21">
                  <c:v>7120.6399243631095</c:v>
                </c:pt>
                <c:pt idx="22">
                  <c:v>7123.213269505799</c:v>
                </c:pt>
                <c:pt idx="23">
                  <c:v>7126.2956893172104</c:v>
                </c:pt>
                <c:pt idx="24">
                  <c:v>7131.092025417991</c:v>
                </c:pt>
                <c:pt idx="25">
                  <c:v>7134.1237943994402</c:v>
                </c:pt>
                <c:pt idx="26">
                  <c:v>7137.9211145867594</c:v>
                </c:pt>
                <c:pt idx="27">
                  <c:v>7137.96269490145</c:v>
                </c:pt>
                <c:pt idx="28">
                  <c:v>7139.3870080210909</c:v>
                </c:pt>
                <c:pt idx="29">
                  <c:v>7140.8108320557894</c:v>
                </c:pt>
              </c:numCache>
            </c:numRef>
          </c:val>
          <c:smooth val="0"/>
          <c:extLst>
            <c:ext xmlns:c16="http://schemas.microsoft.com/office/drawing/2014/chart" uri="{C3380CC4-5D6E-409C-BE32-E72D297353CC}">
              <c16:uniqueId val="{00000001-F91C-4F54-B98E-539F2F18B6B2}"/>
            </c:ext>
          </c:extLst>
        </c:ser>
        <c:ser>
          <c:idx val="2"/>
          <c:order val="2"/>
          <c:tx>
            <c:strRef>
              <c:f>'CPCN Workpapers_Peak_Chart_1'!$R$5</c:f>
              <c:strCache>
                <c:ptCount val="1"/>
                <c:pt idx="0">
                  <c:v>2024 IRP High Winter</c:v>
                </c:pt>
              </c:strCache>
            </c:strRef>
          </c:tx>
          <c:spPr>
            <a:ln w="28575" cap="rnd">
              <a:solidFill>
                <a:schemeClr val="accent3"/>
              </a:solidFill>
              <a:round/>
            </a:ln>
            <a:effectLst/>
          </c:spPr>
          <c:marker>
            <c:symbol val="none"/>
          </c:marker>
          <c:cat>
            <c:numRef>
              <c:f>'CPCN Workpapers_Peak_Chart_1'!$O$21:$O$50</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'CPCN Workpapers_Peak_Chart_1'!$R$21:$R$50</c:f>
              <c:numCache>
                <c:formatCode>General</c:formatCode>
                <c:ptCount val="30"/>
                <c:pt idx="0">
                  <c:v>6202.5393302312204</c:v>
                </c:pt>
                <c:pt idx="1">
                  <c:v>6228.2574230322298</c:v>
                </c:pt>
                <c:pt idx="2">
                  <c:v>6327.0244970185504</c:v>
                </c:pt>
                <c:pt idx="3">
                  <c:v>6600.1431919923298</c:v>
                </c:pt>
                <c:pt idx="4">
                  <c:v>7059.3535946354104</c:v>
                </c:pt>
                <c:pt idx="5">
                  <c:v>7551.01548586223</c:v>
                </c:pt>
                <c:pt idx="6">
                  <c:v>7983.7849999999999</c:v>
                </c:pt>
                <c:pt idx="7">
                  <c:v>8141.5649999999996</c:v>
                </c:pt>
                <c:pt idx="8">
                  <c:v>8141.0649999999996</c:v>
                </c:pt>
                <c:pt idx="9">
                  <c:v>8140.5649999999996</c:v>
                </c:pt>
                <c:pt idx="10">
                  <c:v>8140.0649999999996</c:v>
                </c:pt>
                <c:pt idx="11">
                  <c:v>8139.5649999999996</c:v>
                </c:pt>
                <c:pt idx="12">
                  <c:v>8147.8530000000001</c:v>
                </c:pt>
                <c:pt idx="13">
                  <c:v>8147.8530000000001</c:v>
                </c:pt>
                <c:pt idx="14">
                  <c:v>8147.8530000000001</c:v>
                </c:pt>
                <c:pt idx="15">
                  <c:v>8147.8530000000001</c:v>
                </c:pt>
                <c:pt idx="16">
                  <c:v>8147.8530000000001</c:v>
                </c:pt>
                <c:pt idx="17">
                  <c:v>8147.8530000000001</c:v>
                </c:pt>
                <c:pt idx="18">
                  <c:v>8147.8530000000001</c:v>
                </c:pt>
                <c:pt idx="19">
                  <c:v>8179.4579999999996</c:v>
                </c:pt>
                <c:pt idx="20">
                  <c:v>8180.7</c:v>
                </c:pt>
                <c:pt idx="21">
                  <c:v>8188.6850000000004</c:v>
                </c:pt>
                <c:pt idx="22">
                  <c:v>8196.6689999999999</c:v>
                </c:pt>
                <c:pt idx="23">
                  <c:v>8213.6260000000002</c:v>
                </c:pt>
                <c:pt idx="24">
                  <c:v>8218.4840000000004</c:v>
                </c:pt>
                <c:pt idx="25">
                  <c:v>8223.6939999999995</c:v>
                </c:pt>
                <c:pt idx="26">
                  <c:v>8229.0380000000005</c:v>
                </c:pt>
                <c:pt idx="27">
                  <c:v>8235.8289999999997</c:v>
                </c:pt>
                <c:pt idx="28">
                  <c:v>8242.6200000000008</c:v>
                </c:pt>
                <c:pt idx="29">
                  <c:v>8246.2549999999992</c:v>
                </c:pt>
              </c:numCache>
            </c:numRef>
          </c:val>
          <c:smooth val="0"/>
          <c:extLst>
            <c:ext xmlns:c16="http://schemas.microsoft.com/office/drawing/2014/chart" uri="{C3380CC4-5D6E-409C-BE32-E72D297353CC}">
              <c16:uniqueId val="{00000002-F91C-4F54-B98E-539F2F18B6B2}"/>
            </c:ext>
          </c:extLst>
        </c:ser>
        <c:ser>
          <c:idx val="3"/>
          <c:order val="3"/>
          <c:tx>
            <c:strRef>
              <c:f>'CPCN Workpapers_Peak_Chart_1'!$S$5</c:f>
              <c:strCache>
                <c:ptCount val="1"/>
                <c:pt idx="0">
                  <c:v>2025 CPCN Summer</c:v>
                </c:pt>
              </c:strCache>
            </c:strRef>
          </c:tx>
          <c:spPr>
            <a:ln w="28575" cap="rnd">
              <a:solidFill>
                <a:schemeClr val="accent4"/>
              </a:solidFill>
              <a:round/>
            </a:ln>
            <a:effectLst/>
          </c:spPr>
          <c:marker>
            <c:symbol val="none"/>
          </c:marker>
          <c:cat>
            <c:numRef>
              <c:f>'CPCN Workpapers_Peak_Chart_1'!$O$21:$O$50</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'CPCN Workpapers_Peak_Chart_1'!$S$21:$S$50</c:f>
              <c:numCache>
                <c:formatCode>General</c:formatCode>
                <c:ptCount val="30"/>
                <c:pt idx="0">
                  <c:v>6229.6466227570199</c:v>
                </c:pt>
                <c:pt idx="1">
                  <c:v>6241.5715376539201</c:v>
                </c:pt>
                <c:pt idx="2">
                  <c:v>6434.14230856219</c:v>
                </c:pt>
                <c:pt idx="3">
                  <c:v>6795.2107793597597</c:v>
                </c:pt>
                <c:pt idx="4">
                  <c:v>7304.4736759124498</c:v>
                </c:pt>
                <c:pt idx="5">
                  <c:v>7677.0370891889597</c:v>
                </c:pt>
                <c:pt idx="6">
                  <c:v>8040.3296504775999</c:v>
                </c:pt>
                <c:pt idx="7">
                  <c:v>8034.4746633162404</c:v>
                </c:pt>
                <c:pt idx="8">
                  <c:v>8028.6969111823801</c:v>
                </c:pt>
                <c:pt idx="9">
                  <c:v>8023.0255064493404</c:v>
                </c:pt>
                <c:pt idx="10">
                  <c:v>8017.4530173937201</c:v>
                </c:pt>
                <c:pt idx="11">
                  <c:v>8012.0453159648396</c:v>
                </c:pt>
                <c:pt idx="12">
                  <c:v>8006.7083387902703</c:v>
                </c:pt>
                <c:pt idx="13">
                  <c:v>8001.4672465304102</c:v>
                </c:pt>
                <c:pt idx="14">
                  <c:v>7996.3616051031404</c:v>
                </c:pt>
                <c:pt idx="15">
                  <c:v>7992.1324961090404</c:v>
                </c:pt>
                <c:pt idx="16">
                  <c:v>7987.98440075301</c:v>
                </c:pt>
                <c:pt idx="17">
                  <c:v>7984.0034622737203</c:v>
                </c:pt>
                <c:pt idx="18">
                  <c:v>7980.1409844356504</c:v>
                </c:pt>
                <c:pt idx="19">
                  <c:v>7976.3862238604697</c:v>
                </c:pt>
                <c:pt idx="20">
                  <c:v>7974.0766072298802</c:v>
                </c:pt>
                <c:pt idx="21">
                  <c:v>7972.0378442221299</c:v>
                </c:pt>
                <c:pt idx="22">
                  <c:v>7970.3130438259104</c:v>
                </c:pt>
                <c:pt idx="23">
                  <c:v>7968.9374800169899</c:v>
                </c:pt>
                <c:pt idx="24">
                  <c:v>7967.7426325728102</c:v>
                </c:pt>
                <c:pt idx="25">
                  <c:v>7966.8891978966603</c:v>
                </c:pt>
                <c:pt idx="26">
                  <c:v>7966.4290451298202</c:v>
                </c:pt>
                <c:pt idx="27">
                  <c:v>7966.5460867964803</c:v>
                </c:pt>
                <c:pt idx="28">
                  <c:v>7966.7356771473897</c:v>
                </c:pt>
                <c:pt idx="29">
                  <c:v>7966.9252674982999</c:v>
                </c:pt>
              </c:numCache>
            </c:numRef>
          </c:val>
          <c:smooth val="0"/>
          <c:extLst>
            <c:ext xmlns:c16="http://schemas.microsoft.com/office/drawing/2014/chart" uri="{C3380CC4-5D6E-409C-BE32-E72D297353CC}">
              <c16:uniqueId val="{00000003-F91C-4F54-B98E-539F2F18B6B2}"/>
            </c:ext>
          </c:extLst>
        </c:ser>
        <c:ser>
          <c:idx val="4"/>
          <c:order val="4"/>
          <c:tx>
            <c:strRef>
              <c:f>'CPCN Workpapers_Peak_Chart_1'!$T$5</c:f>
              <c:strCache>
                <c:ptCount val="1"/>
                <c:pt idx="0">
                  <c:v>2024 IRP Mid Summer</c:v>
                </c:pt>
              </c:strCache>
            </c:strRef>
          </c:tx>
          <c:spPr>
            <a:ln w="28575" cap="rnd">
              <a:solidFill>
                <a:schemeClr val="accent5"/>
              </a:solidFill>
              <a:round/>
            </a:ln>
            <a:effectLst/>
          </c:spPr>
          <c:marker>
            <c:symbol val="none"/>
          </c:marker>
          <c:cat>
            <c:numRef>
              <c:f>'CPCN Workpapers_Peak_Chart_1'!$O$21:$O$50</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'CPCN Workpapers_Peak_Chart_1'!$T$21:$T$50</c:f>
              <c:numCache>
                <c:formatCode>General</c:formatCode>
                <c:ptCount val="30"/>
                <c:pt idx="0">
                  <c:v>6227.5059939020502</c:v>
                </c:pt>
                <c:pt idx="1">
                  <c:v>6242.3239380509694</c:v>
                </c:pt>
                <c:pt idx="2">
                  <c:v>6365.1232139662898</c:v>
                </c:pt>
                <c:pt idx="3">
                  <c:v>6473.9079137584704</c:v>
                </c:pt>
                <c:pt idx="4">
                  <c:v>6685.9051790527301</c:v>
                </c:pt>
                <c:pt idx="5">
                  <c:v>6930.9355666379106</c:v>
                </c:pt>
                <c:pt idx="6">
                  <c:v>7215.6812998381192</c:v>
                </c:pt>
                <c:pt idx="7">
                  <c:v>7201.1084325910997</c:v>
                </c:pt>
                <c:pt idx="8">
                  <c:v>7200.8603762201401</c:v>
                </c:pt>
                <c:pt idx="9">
                  <c:v>7178.6165798359098</c:v>
                </c:pt>
                <c:pt idx="10">
                  <c:v>7171.0710392652099</c:v>
                </c:pt>
                <c:pt idx="11">
                  <c:v>7161.3284632017203</c:v>
                </c:pt>
                <c:pt idx="12">
                  <c:v>7159.7343806133904</c:v>
                </c:pt>
                <c:pt idx="13">
                  <c:v>7158.1402980250605</c:v>
                </c:pt>
                <c:pt idx="14">
                  <c:v>7148.6318705355798</c:v>
                </c:pt>
                <c:pt idx="15">
                  <c:v>7143.5579801221502</c:v>
                </c:pt>
                <c:pt idx="16">
                  <c:v>7140.9261941923905</c:v>
                </c:pt>
                <c:pt idx="17">
                  <c:v>7137.5744822582701</c:v>
                </c:pt>
                <c:pt idx="18">
                  <c:v>7126.6031729609604</c:v>
                </c:pt>
                <c:pt idx="19">
                  <c:v>7125.54885564508</c:v>
                </c:pt>
                <c:pt idx="20">
                  <c:v>7124.4945383291906</c:v>
                </c:pt>
                <c:pt idx="21">
                  <c:v>7123.80133832919</c:v>
                </c:pt>
                <c:pt idx="22">
                  <c:v>7121.5117063142407</c:v>
                </c:pt>
                <c:pt idx="23">
                  <c:v>7122.2421294220694</c:v>
                </c:pt>
                <c:pt idx="24">
                  <c:v>7122.97255252991</c:v>
                </c:pt>
                <c:pt idx="25">
                  <c:v>7124.3742439114194</c:v>
                </c:pt>
                <c:pt idx="26">
                  <c:v>7125.11270619473</c:v>
                </c:pt>
                <c:pt idx="27">
                  <c:v>7128.6016579781099</c:v>
                </c:pt>
                <c:pt idx="28">
                  <c:v>7131.6029603220595</c:v>
                </c:pt>
                <c:pt idx="29">
                  <c:v>7134.6042626660201</c:v>
                </c:pt>
              </c:numCache>
            </c:numRef>
          </c:val>
          <c:smooth val="0"/>
          <c:extLst>
            <c:ext xmlns:c16="http://schemas.microsoft.com/office/drawing/2014/chart" uri="{C3380CC4-5D6E-409C-BE32-E72D297353CC}">
              <c16:uniqueId val="{00000004-F91C-4F54-B98E-539F2F18B6B2}"/>
            </c:ext>
          </c:extLst>
        </c:ser>
        <c:ser>
          <c:idx val="5"/>
          <c:order val="5"/>
          <c:tx>
            <c:strRef>
              <c:f>'CPCN Workpapers_Peak_Chart_1'!$U$5</c:f>
              <c:strCache>
                <c:ptCount val="1"/>
                <c:pt idx="0">
                  <c:v>2024 IRP High Summer</c:v>
                </c:pt>
              </c:strCache>
            </c:strRef>
          </c:tx>
          <c:spPr>
            <a:ln w="28575" cap="rnd">
              <a:solidFill>
                <a:schemeClr val="accent6"/>
              </a:solidFill>
              <a:round/>
            </a:ln>
            <a:effectLst/>
          </c:spPr>
          <c:marker>
            <c:symbol val="none"/>
          </c:marker>
          <c:cat>
            <c:numRef>
              <c:f>'CPCN Workpapers_Peak_Chart_1'!$O$21:$O$50</c:f>
              <c:numCache>
                <c:formatCode>General</c:formatCode>
                <c:ptCount val="3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numCache>
            </c:numRef>
          </c:cat>
          <c:val>
            <c:numRef>
              <c:f>'CPCN Workpapers_Peak_Chart_1'!$U$21:$U$50</c:f>
              <c:numCache>
                <c:formatCode>General</c:formatCode>
                <c:ptCount val="30"/>
                <c:pt idx="0">
                  <c:v>6284.8771476177399</c:v>
                </c:pt>
                <c:pt idx="1">
                  <c:v>6317.7973539733603</c:v>
                </c:pt>
                <c:pt idx="2">
                  <c:v>6531.8601378256599</c:v>
                </c:pt>
                <c:pt idx="3">
                  <c:v>6912.6823080316699</c:v>
                </c:pt>
                <c:pt idx="4">
                  <c:v>7439.08780224156</c:v>
                </c:pt>
                <c:pt idx="5">
                  <c:v>7832.7756173011203</c:v>
                </c:pt>
                <c:pt idx="6">
                  <c:v>8221.9110000000001</c:v>
                </c:pt>
                <c:pt idx="7">
                  <c:v>8217.6540000000005</c:v>
                </c:pt>
                <c:pt idx="8">
                  <c:v>8216.6540000000005</c:v>
                </c:pt>
                <c:pt idx="9">
                  <c:v>8215.6540000000005</c:v>
                </c:pt>
                <c:pt idx="10">
                  <c:v>8214.6540000000005</c:v>
                </c:pt>
                <c:pt idx="11">
                  <c:v>8234.6990000000005</c:v>
                </c:pt>
                <c:pt idx="12">
                  <c:v>8240.4159999999993</c:v>
                </c:pt>
                <c:pt idx="13">
                  <c:v>8239.4159999999993</c:v>
                </c:pt>
                <c:pt idx="14">
                  <c:v>8247.6299999999992</c:v>
                </c:pt>
                <c:pt idx="15">
                  <c:v>8242.6299999999992</c:v>
                </c:pt>
                <c:pt idx="16">
                  <c:v>8241.3960000000006</c:v>
                </c:pt>
                <c:pt idx="17">
                  <c:v>8240.3960000000006</c:v>
                </c:pt>
                <c:pt idx="18">
                  <c:v>8246.8539999999994</c:v>
                </c:pt>
                <c:pt idx="19">
                  <c:v>8245.8539999999994</c:v>
                </c:pt>
                <c:pt idx="20">
                  <c:v>8250.1710000000003</c:v>
                </c:pt>
                <c:pt idx="21">
                  <c:v>8249.1710000000003</c:v>
                </c:pt>
                <c:pt idx="22">
                  <c:v>8248.1710000000003</c:v>
                </c:pt>
                <c:pt idx="23">
                  <c:v>8247.1710000000003</c:v>
                </c:pt>
                <c:pt idx="24">
                  <c:v>8262.5470000000005</c:v>
                </c:pt>
                <c:pt idx="25">
                  <c:v>8270.8970000000008</c:v>
                </c:pt>
                <c:pt idx="26">
                  <c:v>8276.7029999999995</c:v>
                </c:pt>
                <c:pt idx="27">
                  <c:v>8279.8739999999998</c:v>
                </c:pt>
                <c:pt idx="28">
                  <c:v>8285.7714999999989</c:v>
                </c:pt>
                <c:pt idx="29">
                  <c:v>8291.6689999999999</c:v>
                </c:pt>
              </c:numCache>
            </c:numRef>
          </c:val>
          <c:smooth val="0"/>
          <c:extLst>
            <c:ext xmlns:c16="http://schemas.microsoft.com/office/drawing/2014/chart" uri="{C3380CC4-5D6E-409C-BE32-E72D297353CC}">
              <c16:uniqueId val="{00000005-F91C-4F54-B98E-539F2F18B6B2}"/>
            </c:ext>
          </c:extLst>
        </c:ser>
        <c:dLbls>
          <c:showLegendKey val="0"/>
          <c:showVal val="0"/>
          <c:showCatName val="0"/>
          <c:showSerName val="0"/>
          <c:showPercent val="0"/>
          <c:showBubbleSize val="0"/>
        </c:dLbls>
        <c:smooth val="0"/>
        <c:axId val="2073333295"/>
        <c:axId val="2073336175"/>
      </c:lineChart>
      <c:catAx>
        <c:axId val="207333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073336175"/>
        <c:crosses val="autoZero"/>
        <c:auto val="1"/>
        <c:lblAlgn val="ctr"/>
        <c:lblOffset val="100"/>
        <c:noMultiLvlLbl val="0"/>
      </c:catAx>
      <c:valAx>
        <c:axId val="2073336175"/>
        <c:scaling>
          <c:orientation val="minMax"/>
          <c:min val="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MW</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20733332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'CPCN Workpapers_Peak_Chart_1'!$B$5</c:f>
              <c:strCache>
                <c:ptCount val="1"/>
                <c:pt idx="0">
                  <c:v>History</c:v>
                </c:pt>
              </c:strCache>
            </c:strRef>
          </c:tx>
          <c:spPr>
            <a:ln w="28575" cap="rnd">
              <a:solidFill>
                <a:schemeClr val="tx1"/>
              </a:solidFill>
              <a:round/>
            </a:ln>
            <a:effectLst/>
          </c:spPr>
          <c:marker>
            <c:symbol val="none"/>
          </c:marker>
          <c:cat>
            <c:numRef>
              <c:f>'CPCN Workpapers_Peak_Chart_1'!$A$6:$A$50</c:f>
              <c:numCache>
                <c:formatCode>General</c:formatCode>
                <c:ptCount val="4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numCache>
            </c:numRef>
          </c:cat>
          <c:val>
            <c:numRef>
              <c:f>'CPCN Workpapers_Peak_Chart_1'!$B$6:$B$50</c:f>
              <c:numCache>
                <c:formatCode>General</c:formatCode>
                <c:ptCount val="45"/>
                <c:pt idx="0">
                  <c:v>6069.4892888671902</c:v>
                </c:pt>
                <c:pt idx="1">
                  <c:v>5760.7484407031297</c:v>
                </c:pt>
                <c:pt idx="2">
                  <c:v>5449.9965819140598</c:v>
                </c:pt>
                <c:pt idx="3">
                  <c:v>5658.3106680078099</c:v>
                </c:pt>
                <c:pt idx="4">
                  <c:v>6818.84180445313</c:v>
                </c:pt>
                <c:pt idx="5">
                  <c:v>6764.1841025000003</c:v>
                </c:pt>
                <c:pt idx="6">
                  <c:v>5955.7347340234401</c:v>
                </c:pt>
                <c:pt idx="7">
                  <c:v>5431.4291837500004</c:v>
                </c:pt>
                <c:pt idx="8">
                  <c:v>6424.8165708984397</c:v>
                </c:pt>
                <c:pt idx="9">
                  <c:v>5979.8673182031298</c:v>
                </c:pt>
                <c:pt idx="10">
                  <c:v>5317.25</c:v>
                </c:pt>
                <c:pt idx="11">
                  <c:v>5588.5</c:v>
                </c:pt>
                <c:pt idx="12">
                  <c:v>6406.9001464843795</c:v>
                </c:pt>
                <c:pt idx="13">
                  <c:v>5004.4500732421902</c:v>
                </c:pt>
                <c:pt idx="14">
                  <c:v>6406.7498779296902</c:v>
                </c:pt>
                <c:pt idx="15">
                  <c:v>6813.9997558593795</c:v>
                </c:pt>
              </c:numCache>
            </c:numRef>
          </c:val>
          <c:smooth val="0"/>
          <c:extLst>
            <c:ext xmlns:c16="http://schemas.microsoft.com/office/drawing/2014/chart" uri="{C3380CC4-5D6E-409C-BE32-E72D297353CC}">
              <c16:uniqueId val="{00000000-943C-4145-B37C-23BA57AF81B4}"/>
            </c:ext>
          </c:extLst>
        </c:ser>
        <c:ser>
          <c:idx val="1"/>
          <c:order val="1"/>
          <c:tx>
            <c:strRef>
              <c:f>'CPCN Workpapers_Peak_Chart_1'!$C$5</c:f>
              <c:strCache>
                <c:ptCount val="1"/>
                <c:pt idx="0">
                  <c:v>2025 CPCN</c:v>
                </c:pt>
              </c:strCache>
            </c:strRef>
          </c:tx>
          <c:spPr>
            <a:ln w="28575" cap="rnd">
              <a:solidFill>
                <a:schemeClr val="accent2"/>
              </a:solidFill>
              <a:round/>
            </a:ln>
            <a:effectLst/>
          </c:spPr>
          <c:marker>
            <c:symbol val="none"/>
          </c:marker>
          <c:cat>
            <c:numRef>
              <c:f>'CPCN Workpapers_Peak_Chart_1'!$A$6:$A$50</c:f>
              <c:numCache>
                <c:formatCode>General</c:formatCode>
                <c:ptCount val="4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numCache>
            </c:numRef>
          </c:cat>
          <c:val>
            <c:numRef>
              <c:f>'CPCN Workpapers_Peak_Chart_1'!$C$6:$C$50</c:f>
              <c:numCache>
                <c:formatCode>General</c:formatCode>
                <c:ptCount val="45"/>
                <c:pt idx="15">
                  <c:v>6146.1055717725303</c:v>
                </c:pt>
                <c:pt idx="16">
                  <c:v>6149.8007882992697</c:v>
                </c:pt>
                <c:pt idx="17">
                  <c:v>6227.1719850333402</c:v>
                </c:pt>
                <c:pt idx="18">
                  <c:v>6480.8514262893004</c:v>
                </c:pt>
                <c:pt idx="19">
                  <c:v>6917.5534826979701</c:v>
                </c:pt>
                <c:pt idx="20">
                  <c:v>7386.3727229391097</c:v>
                </c:pt>
                <c:pt idx="21">
                  <c:v>7795.4929472516496</c:v>
                </c:pt>
                <c:pt idx="22">
                  <c:v>7929.6106590730196</c:v>
                </c:pt>
                <c:pt idx="23">
                  <c:v>7929.0530435279898</c:v>
                </c:pt>
                <c:pt idx="24">
                  <c:v>7928.5963499825602</c:v>
                </c:pt>
                <c:pt idx="25">
                  <c:v>7928.2107763117001</c:v>
                </c:pt>
                <c:pt idx="26">
                  <c:v>7928.0352081298797</c:v>
                </c:pt>
                <c:pt idx="27">
                  <c:v>7927.8596399480502</c:v>
                </c:pt>
                <c:pt idx="28">
                  <c:v>7927.8433357226504</c:v>
                </c:pt>
                <c:pt idx="29">
                  <c:v>7928.01806521857</c:v>
                </c:pt>
                <c:pt idx="30">
                  <c:v>7928.1927947144804</c:v>
                </c:pt>
                <c:pt idx="31">
                  <c:v>7928.5919653933897</c:v>
                </c:pt>
                <c:pt idx="32">
                  <c:v>7928.9911360722999</c:v>
                </c:pt>
                <c:pt idx="33">
                  <c:v>7929.6053242620701</c:v>
                </c:pt>
                <c:pt idx="34">
                  <c:v>7930.4532036829296</c:v>
                </c:pt>
                <c:pt idx="35">
                  <c:v>7931.2972415894801</c:v>
                </c:pt>
                <c:pt idx="36">
                  <c:v>7932.3872714982999</c:v>
                </c:pt>
                <c:pt idx="37">
                  <c:v>7934.0169793995801</c:v>
                </c:pt>
                <c:pt idx="38">
                  <c:v>7935.6466873008603</c:v>
                </c:pt>
                <c:pt idx="39">
                  <c:v>7937.4243567774301</c:v>
                </c:pt>
                <c:pt idx="40">
                  <c:v>7939.6238531523104</c:v>
                </c:pt>
                <c:pt idx="41">
                  <c:v>7941.8233495271897</c:v>
                </c:pt>
                <c:pt idx="42">
                  <c:v>7944.4907849279998</c:v>
                </c:pt>
                <c:pt idx="43">
                  <c:v>7947.6392104717597</c:v>
                </c:pt>
                <c:pt idx="44">
                  <c:v>7950.7876360155296</c:v>
                </c:pt>
              </c:numCache>
            </c:numRef>
          </c:val>
          <c:smooth val="0"/>
          <c:extLst>
            <c:ext xmlns:c16="http://schemas.microsoft.com/office/drawing/2014/chart" uri="{C3380CC4-5D6E-409C-BE32-E72D297353CC}">
              <c16:uniqueId val="{00000001-943C-4145-B37C-23BA57AF81B4}"/>
            </c:ext>
          </c:extLst>
        </c:ser>
        <c:ser>
          <c:idx val="2"/>
          <c:order val="2"/>
          <c:tx>
            <c:strRef>
              <c:f>'CPCN Workpapers_Peak_Chart_1'!$D$5</c:f>
              <c:strCache>
                <c:ptCount val="1"/>
                <c:pt idx="0">
                  <c:v>2024 IRP Mid</c:v>
                </c:pt>
              </c:strCache>
            </c:strRef>
          </c:tx>
          <c:spPr>
            <a:ln w="28575" cap="rnd">
              <a:solidFill>
                <a:schemeClr val="accent3"/>
              </a:solidFill>
              <a:round/>
            </a:ln>
            <a:effectLst/>
          </c:spPr>
          <c:marker>
            <c:symbol val="none"/>
          </c:marker>
          <c:cat>
            <c:numRef>
              <c:f>'CPCN Workpapers_Peak_Chart_1'!$A$6:$A$50</c:f>
              <c:numCache>
                <c:formatCode>General</c:formatCode>
                <c:ptCount val="4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numCache>
            </c:numRef>
          </c:cat>
          <c:val>
            <c:numRef>
              <c:f>'CPCN Workpapers_Peak_Chart_1'!$D$6:$D$50</c:f>
              <c:numCache>
                <c:formatCode>General</c:formatCode>
                <c:ptCount val="45"/>
                <c:pt idx="14">
                  <c:v>6015.2239438951301</c:v>
                </c:pt>
                <c:pt idx="15">
                  <c:v>6146.3050826825202</c:v>
                </c:pt>
                <c:pt idx="16">
                  <c:v>6150.0228712636099</c:v>
                </c:pt>
                <c:pt idx="17">
                  <c:v>6227.4115430310703</c:v>
                </c:pt>
                <c:pt idx="18">
                  <c:v>6346.7082512578099</c:v>
                </c:pt>
                <c:pt idx="19">
                  <c:v>6470.8429918891707</c:v>
                </c:pt>
                <c:pt idx="20">
                  <c:v>6732.8623206075899</c:v>
                </c:pt>
                <c:pt idx="21">
                  <c:v>7002.5059455548999</c:v>
                </c:pt>
                <c:pt idx="22">
                  <c:v>7135.1792879589993</c:v>
                </c:pt>
                <c:pt idx="23">
                  <c:v>7122.50311481882</c:v>
                </c:pt>
                <c:pt idx="24">
                  <c:v>7120.8262621737795</c:v>
                </c:pt>
                <c:pt idx="25">
                  <c:v>7117.6407973634505</c:v>
                </c:pt>
                <c:pt idx="26">
                  <c:v>7117.8164208026701</c:v>
                </c:pt>
                <c:pt idx="27">
                  <c:v>7117.9920442418697</c:v>
                </c:pt>
                <c:pt idx="28">
                  <c:v>7118.2653241061507</c:v>
                </c:pt>
                <c:pt idx="29">
                  <c:v>7117.3066499216902</c:v>
                </c:pt>
                <c:pt idx="30">
                  <c:v>7116.4170580045202</c:v>
                </c:pt>
                <c:pt idx="31">
                  <c:v>7113.4311973726508</c:v>
                </c:pt>
                <c:pt idx="32">
                  <c:v>7117.0290040811497</c:v>
                </c:pt>
                <c:pt idx="33">
                  <c:v>7117.77091443467</c:v>
                </c:pt>
                <c:pt idx="34">
                  <c:v>7118.5300648820794</c:v>
                </c:pt>
                <c:pt idx="35">
                  <c:v>7118.8637036364998</c:v>
                </c:pt>
                <c:pt idx="36">
                  <c:v>7120.6399243631095</c:v>
                </c:pt>
                <c:pt idx="37">
                  <c:v>7123.213269505799</c:v>
                </c:pt>
                <c:pt idx="38">
                  <c:v>7126.2956893172104</c:v>
                </c:pt>
                <c:pt idx="39">
                  <c:v>7131.092025417991</c:v>
                </c:pt>
                <c:pt idx="40">
                  <c:v>7134.1237943994402</c:v>
                </c:pt>
                <c:pt idx="41">
                  <c:v>7137.9211145867594</c:v>
                </c:pt>
                <c:pt idx="42">
                  <c:v>7137.96269490145</c:v>
                </c:pt>
                <c:pt idx="43">
                  <c:v>7139.3870080210909</c:v>
                </c:pt>
                <c:pt idx="44">
                  <c:v>7140.8108320557894</c:v>
                </c:pt>
              </c:numCache>
            </c:numRef>
          </c:val>
          <c:smooth val="0"/>
          <c:extLst>
            <c:ext xmlns:c16="http://schemas.microsoft.com/office/drawing/2014/chart" uri="{C3380CC4-5D6E-409C-BE32-E72D297353CC}">
              <c16:uniqueId val="{00000002-943C-4145-B37C-23BA57AF81B4}"/>
            </c:ext>
          </c:extLst>
        </c:ser>
        <c:ser>
          <c:idx val="3"/>
          <c:order val="3"/>
          <c:tx>
            <c:strRef>
              <c:f>'CPCN Workpapers_Peak_Chart_1'!$E$5</c:f>
              <c:strCache>
                <c:ptCount val="1"/>
                <c:pt idx="0">
                  <c:v>2024 IRP High</c:v>
                </c:pt>
              </c:strCache>
            </c:strRef>
          </c:tx>
          <c:spPr>
            <a:ln w="28575" cap="rnd">
              <a:solidFill>
                <a:schemeClr val="accent4"/>
              </a:solidFill>
              <a:round/>
            </a:ln>
            <a:effectLst/>
          </c:spPr>
          <c:marker>
            <c:symbol val="none"/>
          </c:marker>
          <c:cat>
            <c:numRef>
              <c:f>'CPCN Workpapers_Peak_Chart_1'!$A$6:$A$50</c:f>
              <c:numCache>
                <c:formatCode>General</c:formatCode>
                <c:ptCount val="4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numCache>
            </c:numRef>
          </c:cat>
          <c:val>
            <c:numRef>
              <c:f>'CPCN Workpapers_Peak_Chart_1'!$E$6:$E$50</c:f>
              <c:numCache>
                <c:formatCode>General</c:formatCode>
                <c:ptCount val="45"/>
                <c:pt idx="14">
                  <c:v>6047.0765882298101</c:v>
                </c:pt>
                <c:pt idx="15">
                  <c:v>6202.5393302312204</c:v>
                </c:pt>
                <c:pt idx="16">
                  <c:v>6228.2574230322298</c:v>
                </c:pt>
                <c:pt idx="17">
                  <c:v>6327.0244970185504</c:v>
                </c:pt>
                <c:pt idx="18">
                  <c:v>6600.1431919923298</c:v>
                </c:pt>
                <c:pt idx="19">
                  <c:v>7059.3535946354104</c:v>
                </c:pt>
                <c:pt idx="20">
                  <c:v>7551.01548586223</c:v>
                </c:pt>
                <c:pt idx="21">
                  <c:v>7983.7849999999999</c:v>
                </c:pt>
                <c:pt idx="22">
                  <c:v>8141.5649999999996</c:v>
                </c:pt>
                <c:pt idx="23">
                  <c:v>8141.0649999999996</c:v>
                </c:pt>
                <c:pt idx="24">
                  <c:v>8140.5649999999996</c:v>
                </c:pt>
                <c:pt idx="25">
                  <c:v>8140.0649999999996</c:v>
                </c:pt>
                <c:pt idx="26">
                  <c:v>8139.5649999999996</c:v>
                </c:pt>
                <c:pt idx="27">
                  <c:v>8147.8530000000001</c:v>
                </c:pt>
                <c:pt idx="28">
                  <c:v>8147.8530000000001</c:v>
                </c:pt>
                <c:pt idx="29">
                  <c:v>8147.8530000000001</c:v>
                </c:pt>
                <c:pt idx="30">
                  <c:v>8147.8530000000001</c:v>
                </c:pt>
                <c:pt idx="31">
                  <c:v>8147.8530000000001</c:v>
                </c:pt>
                <c:pt idx="32">
                  <c:v>8147.8530000000001</c:v>
                </c:pt>
                <c:pt idx="33">
                  <c:v>8147.8530000000001</c:v>
                </c:pt>
                <c:pt idx="34">
                  <c:v>8179.4579999999996</c:v>
                </c:pt>
                <c:pt idx="35">
                  <c:v>8180.7</c:v>
                </c:pt>
                <c:pt idx="36">
                  <c:v>8188.6850000000004</c:v>
                </c:pt>
                <c:pt idx="37">
                  <c:v>8196.6689999999999</c:v>
                </c:pt>
                <c:pt idx="38">
                  <c:v>8213.6260000000002</c:v>
                </c:pt>
                <c:pt idx="39">
                  <c:v>8218.4840000000004</c:v>
                </c:pt>
                <c:pt idx="40">
                  <c:v>8223.6939999999995</c:v>
                </c:pt>
                <c:pt idx="41">
                  <c:v>8229.0380000000005</c:v>
                </c:pt>
                <c:pt idx="42">
                  <c:v>8235.8289999999997</c:v>
                </c:pt>
                <c:pt idx="43">
                  <c:v>8242.6200000000008</c:v>
                </c:pt>
                <c:pt idx="44">
                  <c:v>8246.2549999999992</c:v>
                </c:pt>
              </c:numCache>
            </c:numRef>
          </c:val>
          <c:smooth val="0"/>
          <c:extLst>
            <c:ext xmlns:c16="http://schemas.microsoft.com/office/drawing/2014/chart" uri="{C3380CC4-5D6E-409C-BE32-E72D297353CC}">
              <c16:uniqueId val="{00000003-943C-4145-B37C-23BA57AF81B4}"/>
            </c:ext>
          </c:extLst>
        </c:ser>
        <c:dLbls>
          <c:showLegendKey val="0"/>
          <c:showVal val="0"/>
          <c:showCatName val="0"/>
          <c:showSerName val="0"/>
          <c:showPercent val="0"/>
          <c:showBubbleSize val="0"/>
        </c:dLbls>
        <c:smooth val="0"/>
        <c:axId val="1531949295"/>
        <c:axId val="1531949775"/>
      </c:lineChart>
      <c:catAx>
        <c:axId val="1531949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531949775"/>
        <c:crosses val="autoZero"/>
        <c:auto val="1"/>
        <c:lblAlgn val="ctr"/>
        <c:lblOffset val="100"/>
        <c:noMultiLvlLbl val="0"/>
      </c:catAx>
      <c:valAx>
        <c:axId val="1531949775"/>
        <c:scaling>
          <c:orientation val="minMax"/>
          <c:min val="4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MW</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5319492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'CPCN Workpapers_Peak_Chart_1'!$I$5</c:f>
              <c:strCache>
                <c:ptCount val="1"/>
                <c:pt idx="0">
                  <c:v>History</c:v>
                </c:pt>
              </c:strCache>
            </c:strRef>
          </c:tx>
          <c:spPr>
            <a:ln w="28575" cap="rnd">
              <a:solidFill>
                <a:schemeClr val="tx1"/>
              </a:solidFill>
              <a:round/>
            </a:ln>
            <a:effectLst/>
          </c:spPr>
          <c:marker>
            <c:symbol val="none"/>
          </c:marker>
          <c:cat>
            <c:numRef>
              <c:f>'CPCN Workpapers_Peak_Chart_1'!$A$6:$A$50</c:f>
              <c:numCache>
                <c:formatCode>General</c:formatCode>
                <c:ptCount val="4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numCache>
            </c:numRef>
          </c:cat>
          <c:val>
            <c:numRef>
              <c:f>'CPCN Workpapers_Peak_Chart_1'!$I$6:$I$50</c:f>
              <c:numCache>
                <c:formatCode>General</c:formatCode>
                <c:ptCount val="45"/>
                <c:pt idx="0">
                  <c:v>6846.0339028124999</c:v>
                </c:pt>
                <c:pt idx="1">
                  <c:v>6438.35091148437</c:v>
                </c:pt>
                <c:pt idx="2">
                  <c:v>6544.5996764843703</c:v>
                </c:pt>
                <c:pt idx="3">
                  <c:v>6154.8628254687501</c:v>
                </c:pt>
                <c:pt idx="4">
                  <c:v>6028.5995846875003</c:v>
                </c:pt>
                <c:pt idx="5">
                  <c:v>6112.9597542187503</c:v>
                </c:pt>
                <c:pt idx="6">
                  <c:v>6165.5802111718704</c:v>
                </c:pt>
                <c:pt idx="7">
                  <c:v>6229.6278941406299</c:v>
                </c:pt>
                <c:pt idx="8">
                  <c:v>6228.2604323437499</c:v>
                </c:pt>
                <c:pt idx="9">
                  <c:v>6278.2998046875</c:v>
                </c:pt>
                <c:pt idx="10">
                  <c:v>6068.5500488281205</c:v>
                </c:pt>
                <c:pt idx="11">
                  <c:v>6122.75</c:v>
                </c:pt>
                <c:pt idx="12">
                  <c:v>6186.9501953125</c:v>
                </c:pt>
                <c:pt idx="13">
                  <c:v>6191.3000488281205</c:v>
                </c:pt>
                <c:pt idx="14">
                  <c:v>6061.25</c:v>
                </c:pt>
              </c:numCache>
            </c:numRef>
          </c:val>
          <c:smooth val="0"/>
          <c:extLst>
            <c:ext xmlns:c16="http://schemas.microsoft.com/office/drawing/2014/chart" uri="{C3380CC4-5D6E-409C-BE32-E72D297353CC}">
              <c16:uniqueId val="{00000000-F813-4A8F-B869-79F604BB4313}"/>
            </c:ext>
          </c:extLst>
        </c:ser>
        <c:ser>
          <c:idx val="1"/>
          <c:order val="1"/>
          <c:tx>
            <c:strRef>
              <c:f>'CPCN Workpapers_Peak_Chart_1'!$J$5</c:f>
              <c:strCache>
                <c:ptCount val="1"/>
                <c:pt idx="0">
                  <c:v>2025 CPCN</c:v>
                </c:pt>
              </c:strCache>
            </c:strRef>
          </c:tx>
          <c:spPr>
            <a:ln w="28575" cap="rnd">
              <a:solidFill>
                <a:schemeClr val="accent2"/>
              </a:solidFill>
              <a:round/>
            </a:ln>
            <a:effectLst/>
          </c:spPr>
          <c:marker>
            <c:symbol val="none"/>
          </c:marker>
          <c:cat>
            <c:numRef>
              <c:f>'CPCN Workpapers_Peak_Chart_1'!$A$6:$A$50</c:f>
              <c:numCache>
                <c:formatCode>General</c:formatCode>
                <c:ptCount val="4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numCache>
            </c:numRef>
          </c:cat>
          <c:val>
            <c:numRef>
              <c:f>'CPCN Workpapers_Peak_Chart_1'!$J$6:$J$50</c:f>
              <c:numCache>
                <c:formatCode>General</c:formatCode>
                <c:ptCount val="45"/>
                <c:pt idx="15">
                  <c:v>6229.6466227570199</c:v>
                </c:pt>
                <c:pt idx="16">
                  <c:v>6241.5715376539201</c:v>
                </c:pt>
                <c:pt idx="17">
                  <c:v>6434.14230856219</c:v>
                </c:pt>
                <c:pt idx="18">
                  <c:v>6795.2107793597597</c:v>
                </c:pt>
                <c:pt idx="19">
                  <c:v>7304.4736759124498</c:v>
                </c:pt>
                <c:pt idx="20">
                  <c:v>7677.0370891889597</c:v>
                </c:pt>
                <c:pt idx="21">
                  <c:v>8040.3296504775999</c:v>
                </c:pt>
                <c:pt idx="22">
                  <c:v>8034.4746633162404</c:v>
                </c:pt>
                <c:pt idx="23">
                  <c:v>8028.6969111823801</c:v>
                </c:pt>
                <c:pt idx="24">
                  <c:v>8023.0255064493404</c:v>
                </c:pt>
                <c:pt idx="25">
                  <c:v>8017.4530173937201</c:v>
                </c:pt>
                <c:pt idx="26">
                  <c:v>8012.0453159648396</c:v>
                </c:pt>
                <c:pt idx="27">
                  <c:v>8006.7083387902703</c:v>
                </c:pt>
                <c:pt idx="28">
                  <c:v>8001.4672465304102</c:v>
                </c:pt>
                <c:pt idx="29">
                  <c:v>7996.3616051031404</c:v>
                </c:pt>
                <c:pt idx="30">
                  <c:v>7992.1324961090404</c:v>
                </c:pt>
                <c:pt idx="31">
                  <c:v>7987.98440075301</c:v>
                </c:pt>
                <c:pt idx="32">
                  <c:v>7984.0034622737203</c:v>
                </c:pt>
                <c:pt idx="33">
                  <c:v>7980.1409844356504</c:v>
                </c:pt>
                <c:pt idx="34">
                  <c:v>7976.3862238604697</c:v>
                </c:pt>
                <c:pt idx="35">
                  <c:v>7974.0766072298802</c:v>
                </c:pt>
                <c:pt idx="36">
                  <c:v>7972.0378442221299</c:v>
                </c:pt>
                <c:pt idx="37">
                  <c:v>7970.3130438259104</c:v>
                </c:pt>
                <c:pt idx="38">
                  <c:v>7968.9374800169899</c:v>
                </c:pt>
                <c:pt idx="39">
                  <c:v>7967.7426325728102</c:v>
                </c:pt>
                <c:pt idx="40">
                  <c:v>7966.8891978966603</c:v>
                </c:pt>
                <c:pt idx="41">
                  <c:v>7966.4290451298202</c:v>
                </c:pt>
                <c:pt idx="42">
                  <c:v>7966.5460867964803</c:v>
                </c:pt>
                <c:pt idx="43">
                  <c:v>7966.7356771473897</c:v>
                </c:pt>
                <c:pt idx="44">
                  <c:v>7966.9252674982999</c:v>
                </c:pt>
              </c:numCache>
            </c:numRef>
          </c:val>
          <c:smooth val="0"/>
          <c:extLst>
            <c:ext xmlns:c16="http://schemas.microsoft.com/office/drawing/2014/chart" uri="{C3380CC4-5D6E-409C-BE32-E72D297353CC}">
              <c16:uniqueId val="{00000001-F813-4A8F-B869-79F604BB4313}"/>
            </c:ext>
          </c:extLst>
        </c:ser>
        <c:ser>
          <c:idx val="2"/>
          <c:order val="2"/>
          <c:tx>
            <c:strRef>
              <c:f>'CPCN Workpapers_Peak_Chart_1'!$K$5</c:f>
              <c:strCache>
                <c:ptCount val="1"/>
                <c:pt idx="0">
                  <c:v>2024 IRP Mid</c:v>
                </c:pt>
              </c:strCache>
            </c:strRef>
          </c:tx>
          <c:spPr>
            <a:ln w="28575" cap="rnd">
              <a:solidFill>
                <a:schemeClr val="accent3"/>
              </a:solidFill>
              <a:round/>
            </a:ln>
            <a:effectLst/>
          </c:spPr>
          <c:marker>
            <c:symbol val="none"/>
          </c:marker>
          <c:cat>
            <c:numRef>
              <c:f>'CPCN Workpapers_Peak_Chart_1'!$A$6:$A$50</c:f>
              <c:numCache>
                <c:formatCode>General</c:formatCode>
                <c:ptCount val="4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numCache>
            </c:numRef>
          </c:cat>
          <c:val>
            <c:numRef>
              <c:f>'CPCN Workpapers_Peak_Chart_1'!$K$6:$K$50</c:f>
              <c:numCache>
                <c:formatCode>General</c:formatCode>
                <c:ptCount val="45"/>
                <c:pt idx="14">
                  <c:v>6114.7401692448802</c:v>
                </c:pt>
                <c:pt idx="15">
                  <c:v>6227.5059939020502</c:v>
                </c:pt>
                <c:pt idx="16">
                  <c:v>6242.3239380509694</c:v>
                </c:pt>
                <c:pt idx="17">
                  <c:v>6365.1232139662898</c:v>
                </c:pt>
                <c:pt idx="18">
                  <c:v>6473.9079137584704</c:v>
                </c:pt>
                <c:pt idx="19">
                  <c:v>6685.9051790527301</c:v>
                </c:pt>
                <c:pt idx="20">
                  <c:v>6930.9355666379106</c:v>
                </c:pt>
                <c:pt idx="21">
                  <c:v>7215.6812998381192</c:v>
                </c:pt>
                <c:pt idx="22">
                  <c:v>7201.1084325910997</c:v>
                </c:pt>
                <c:pt idx="23">
                  <c:v>7200.8603762201401</c:v>
                </c:pt>
                <c:pt idx="24">
                  <c:v>7178.6165798359098</c:v>
                </c:pt>
                <c:pt idx="25">
                  <c:v>7171.0710392652099</c:v>
                </c:pt>
                <c:pt idx="26">
                  <c:v>7161.3284632017203</c:v>
                </c:pt>
                <c:pt idx="27">
                  <c:v>7159.7343806133904</c:v>
                </c:pt>
                <c:pt idx="28">
                  <c:v>7158.1402980250605</c:v>
                </c:pt>
                <c:pt idx="29">
                  <c:v>7148.6318705355798</c:v>
                </c:pt>
                <c:pt idx="30">
                  <c:v>7143.5579801221502</c:v>
                </c:pt>
                <c:pt idx="31">
                  <c:v>7140.9261941923905</c:v>
                </c:pt>
                <c:pt idx="32">
                  <c:v>7137.5744822582701</c:v>
                </c:pt>
                <c:pt idx="33">
                  <c:v>7126.6031729609604</c:v>
                </c:pt>
                <c:pt idx="34">
                  <c:v>7125.54885564508</c:v>
                </c:pt>
                <c:pt idx="35">
                  <c:v>7124.4945383291906</c:v>
                </c:pt>
                <c:pt idx="36">
                  <c:v>7123.80133832919</c:v>
                </c:pt>
                <c:pt idx="37">
                  <c:v>7121.5117063142407</c:v>
                </c:pt>
                <c:pt idx="38">
                  <c:v>7122.2421294220694</c:v>
                </c:pt>
                <c:pt idx="39">
                  <c:v>7122.97255252991</c:v>
                </c:pt>
                <c:pt idx="40">
                  <c:v>7124.3742439114194</c:v>
                </c:pt>
                <c:pt idx="41">
                  <c:v>7125.11270619473</c:v>
                </c:pt>
                <c:pt idx="42">
                  <c:v>7128.6016579781099</c:v>
                </c:pt>
                <c:pt idx="43">
                  <c:v>7131.6029603220595</c:v>
                </c:pt>
                <c:pt idx="44">
                  <c:v>7134.6042626660201</c:v>
                </c:pt>
              </c:numCache>
            </c:numRef>
          </c:val>
          <c:smooth val="0"/>
          <c:extLst>
            <c:ext xmlns:c16="http://schemas.microsoft.com/office/drawing/2014/chart" uri="{C3380CC4-5D6E-409C-BE32-E72D297353CC}">
              <c16:uniqueId val="{00000002-F813-4A8F-B869-79F604BB4313}"/>
            </c:ext>
          </c:extLst>
        </c:ser>
        <c:ser>
          <c:idx val="3"/>
          <c:order val="3"/>
          <c:tx>
            <c:strRef>
              <c:f>'CPCN Workpapers_Peak_Chart_1'!$L$5</c:f>
              <c:strCache>
                <c:ptCount val="1"/>
                <c:pt idx="0">
                  <c:v>2024 IRP High</c:v>
                </c:pt>
              </c:strCache>
            </c:strRef>
          </c:tx>
          <c:spPr>
            <a:ln w="28575" cap="rnd">
              <a:solidFill>
                <a:schemeClr val="accent4"/>
              </a:solidFill>
              <a:round/>
            </a:ln>
            <a:effectLst/>
          </c:spPr>
          <c:marker>
            <c:symbol val="none"/>
          </c:marker>
          <c:cat>
            <c:numRef>
              <c:f>'CPCN Workpapers_Peak_Chart_1'!$A$6:$A$50</c:f>
              <c:numCache>
                <c:formatCode>General</c:formatCode>
                <c:ptCount val="4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numCache>
            </c:numRef>
          </c:cat>
          <c:val>
            <c:numRef>
              <c:f>'CPCN Workpapers_Peak_Chart_1'!$L$6:$L$50</c:f>
              <c:numCache>
                <c:formatCode>General</c:formatCode>
                <c:ptCount val="45"/>
                <c:pt idx="14">
                  <c:v>6155.4196697717598</c:v>
                </c:pt>
                <c:pt idx="15">
                  <c:v>6284.8771476177399</c:v>
                </c:pt>
                <c:pt idx="16">
                  <c:v>6317.7973539733603</c:v>
                </c:pt>
                <c:pt idx="17">
                  <c:v>6531.8601378256599</c:v>
                </c:pt>
                <c:pt idx="18">
                  <c:v>6912.6823080316699</c:v>
                </c:pt>
                <c:pt idx="19">
                  <c:v>7439.08780224156</c:v>
                </c:pt>
                <c:pt idx="20">
                  <c:v>7832.7756173011203</c:v>
                </c:pt>
                <c:pt idx="21">
                  <c:v>8221.9110000000001</c:v>
                </c:pt>
                <c:pt idx="22">
                  <c:v>8217.6540000000005</c:v>
                </c:pt>
                <c:pt idx="23">
                  <c:v>8216.6540000000005</c:v>
                </c:pt>
                <c:pt idx="24">
                  <c:v>8215.6540000000005</c:v>
                </c:pt>
                <c:pt idx="25">
                  <c:v>8214.6540000000005</c:v>
                </c:pt>
                <c:pt idx="26">
                  <c:v>8234.6990000000005</c:v>
                </c:pt>
                <c:pt idx="27">
                  <c:v>8240.4159999999993</c:v>
                </c:pt>
                <c:pt idx="28">
                  <c:v>8239.4159999999993</c:v>
                </c:pt>
                <c:pt idx="29">
                  <c:v>8247.6299999999992</c:v>
                </c:pt>
                <c:pt idx="30">
                  <c:v>8242.6299999999992</c:v>
                </c:pt>
                <c:pt idx="31">
                  <c:v>8241.3960000000006</c:v>
                </c:pt>
                <c:pt idx="32">
                  <c:v>8240.3960000000006</c:v>
                </c:pt>
                <c:pt idx="33">
                  <c:v>8246.8539999999994</c:v>
                </c:pt>
                <c:pt idx="34">
                  <c:v>8245.8539999999994</c:v>
                </c:pt>
                <c:pt idx="35">
                  <c:v>8250.1710000000003</c:v>
                </c:pt>
                <c:pt idx="36">
                  <c:v>8249.1710000000003</c:v>
                </c:pt>
                <c:pt idx="37">
                  <c:v>8248.1710000000003</c:v>
                </c:pt>
                <c:pt idx="38">
                  <c:v>8247.1710000000003</c:v>
                </c:pt>
                <c:pt idx="39">
                  <c:v>8262.5470000000005</c:v>
                </c:pt>
                <c:pt idx="40">
                  <c:v>8270.8970000000008</c:v>
                </c:pt>
                <c:pt idx="41">
                  <c:v>8276.7029999999995</c:v>
                </c:pt>
                <c:pt idx="42">
                  <c:v>8279.8739999999998</c:v>
                </c:pt>
                <c:pt idx="43">
                  <c:v>8285.7714999999989</c:v>
                </c:pt>
                <c:pt idx="44">
                  <c:v>8291.6689999999999</c:v>
                </c:pt>
              </c:numCache>
            </c:numRef>
          </c:val>
          <c:smooth val="0"/>
          <c:extLst>
            <c:ext xmlns:c16="http://schemas.microsoft.com/office/drawing/2014/chart" uri="{C3380CC4-5D6E-409C-BE32-E72D297353CC}">
              <c16:uniqueId val="{00000003-F813-4A8F-B869-79F604BB4313}"/>
            </c:ext>
          </c:extLst>
        </c:ser>
        <c:dLbls>
          <c:showLegendKey val="0"/>
          <c:showVal val="0"/>
          <c:showCatName val="0"/>
          <c:showSerName val="0"/>
          <c:showPercent val="0"/>
          <c:showBubbleSize val="0"/>
        </c:dLbls>
        <c:smooth val="0"/>
        <c:axId val="1531949295"/>
        <c:axId val="1531949775"/>
      </c:lineChart>
      <c:catAx>
        <c:axId val="1531949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531949775"/>
        <c:crosses val="autoZero"/>
        <c:auto val="1"/>
        <c:lblAlgn val="ctr"/>
        <c:lblOffset val="100"/>
        <c:noMultiLvlLbl val="0"/>
      </c:catAx>
      <c:valAx>
        <c:axId val="1531949775"/>
        <c:scaling>
          <c:orientation val="minMax"/>
          <c:min val="4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a:t>MW</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5319492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Service</a:t>
            </a:r>
            <a:r>
              <a:rPr lang="en-US" baseline="0"/>
              <a:t> Territory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'Service Territory Charts'!$J$2</c:f>
              <c:strCache>
                <c:ptCount val="1"/>
                <c:pt idx="0">
                  <c:v>LG&amp;E CPCN</c:v>
                </c:pt>
              </c:strCache>
            </c:strRef>
          </c:tx>
          <c:spPr>
            <a:ln w="28575" cap="rnd">
              <a:solidFill>
                <a:schemeClr val="accent1"/>
              </a:solidFill>
              <a:round/>
            </a:ln>
            <a:effectLst/>
          </c:spPr>
          <c:marker>
            <c:symbol val="none"/>
          </c:marker>
          <c:cat>
            <c:numRef>
              <c:f>'Service Territory 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'Service Territory Charts'!$J$3:$J$110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1</c:v>
                </c:pt>
                <c:pt idx="26">
                  <c:v>1</c:v>
                </c:pt>
                <c:pt idx="27">
                  <c:v>1</c:v>
                </c:pt>
                <c:pt idx="28">
                  <c:v>1</c:v>
                </c:pt>
                <c:pt idx="29">
                  <c:v>1</c:v>
                </c:pt>
                <c:pt idx="30">
                  <c:v>1</c:v>
                </c:pt>
                <c:pt idx="31">
                  <c:v>1</c:v>
                </c:pt>
                <c:pt idx="32">
                  <c:v>0.87804878048780488</c:v>
                </c:pt>
                <c:pt idx="33">
                  <c:v>0.88372093023255816</c:v>
                </c:pt>
                <c:pt idx="34">
                  <c:v>0.89035087719298245</c:v>
                </c:pt>
                <c:pt idx="35">
                  <c:v>0.82332155477031799</c:v>
                </c:pt>
                <c:pt idx="36">
                  <c:v>0.86376021798365121</c:v>
                </c:pt>
                <c:pt idx="37">
                  <c:v>0.87179487179487181</c:v>
                </c:pt>
                <c:pt idx="38">
                  <c:v>0.82517482517482521</c:v>
                </c:pt>
                <c:pt idx="39">
                  <c:v>0.83443708609271527</c:v>
                </c:pt>
                <c:pt idx="40">
                  <c:v>0.84243697478991597</c:v>
                </c:pt>
                <c:pt idx="41">
                  <c:v>0.80411361410381976</c:v>
                </c:pt>
                <c:pt idx="42">
                  <c:v>0.7967479674796748</c:v>
                </c:pt>
                <c:pt idx="43">
                  <c:v>0.80158730158730163</c:v>
                </c:pt>
                <c:pt idx="44">
                  <c:v>0.77477477477477474</c:v>
                </c:pt>
                <c:pt idx="45">
                  <c:v>0.77981029810298108</c:v>
                </c:pt>
                <c:pt idx="46">
                  <c:v>0.78390957446808507</c:v>
                </c:pt>
                <c:pt idx="47">
                  <c:v>0.76068921506062537</c:v>
                </c:pt>
                <c:pt idx="48">
                  <c:v>0.78765571913929788</c:v>
                </c:pt>
                <c:pt idx="49">
                  <c:v>0.7892074198988196</c:v>
                </c:pt>
                <c:pt idx="50">
                  <c:v>0.76927252985884909</c:v>
                </c:pt>
                <c:pt idx="51">
                  <c:v>0.77513227513227512</c:v>
                </c:pt>
                <c:pt idx="52">
                  <c:v>0.77666841828691535</c:v>
                </c:pt>
                <c:pt idx="53">
                  <c:v>0.75839267548321465</c:v>
                </c:pt>
                <c:pt idx="54">
                  <c:v>0.75137871801826239</c:v>
                </c:pt>
                <c:pt idx="55">
                  <c:v>0.75283120618371391</c:v>
                </c:pt>
                <c:pt idx="56">
                  <c:v>0.75294223340221011</c:v>
                </c:pt>
                <c:pt idx="57">
                  <c:v>0.75942612194908587</c:v>
                </c:pt>
                <c:pt idx="58">
                  <c:v>0.76078636047320813</c:v>
                </c:pt>
                <c:pt idx="59">
                  <c:v>0.76335943550468988</c:v>
                </c:pt>
                <c:pt idx="60">
                  <c:v>0.77208195840687599</c:v>
                </c:pt>
                <c:pt idx="61">
                  <c:v>0.77321319486866225</c:v>
                </c:pt>
                <c:pt idx="62">
                  <c:v>0.77424749163879603</c:v>
                </c:pt>
                <c:pt idx="63">
                  <c:v>0.77662454873646203</c:v>
                </c:pt>
                <c:pt idx="64">
                  <c:v>0.77762803234501343</c:v>
                </c:pt>
                <c:pt idx="65">
                  <c:v>0.77870501452946872</c:v>
                </c:pt>
                <c:pt idx="66">
                  <c:v>0.6952530358491662</c:v>
                </c:pt>
                <c:pt idx="67">
                  <c:v>0.69631173643680155</c:v>
                </c:pt>
                <c:pt idx="68">
                  <c:v>0.68147039254823683</c:v>
                </c:pt>
                <c:pt idx="69">
                  <c:v>0.68261422020882823</c:v>
                </c:pt>
                <c:pt idx="70">
                  <c:v>0.6838368829453525</c:v>
                </c:pt>
                <c:pt idx="71">
                  <c:v>0.68496380785259925</c:v>
                </c:pt>
                <c:pt idx="72">
                  <c:v>0.68616846935431008</c:v>
                </c:pt>
                <c:pt idx="73">
                  <c:v>0.68736395298215058</c:v>
                </c:pt>
                <c:pt idx="74">
                  <c:v>0.68846591833414672</c:v>
                </c:pt>
                <c:pt idx="75">
                  <c:v>0.6896439954621576</c:v>
                </c:pt>
                <c:pt idx="76">
                  <c:v>0.69072997416020665</c:v>
                </c:pt>
                <c:pt idx="77">
                  <c:v>0.69189102220315346</c:v>
                </c:pt>
                <c:pt idx="78">
                  <c:v>0.68495830330484919</c:v>
                </c:pt>
                <c:pt idx="79">
                  <c:v>0.68495830330484919</c:v>
                </c:pt>
                <c:pt idx="80">
                  <c:v>0.68495830330484919</c:v>
                </c:pt>
                <c:pt idx="81">
                  <c:v>0.68495830330484919</c:v>
                </c:pt>
                <c:pt idx="82">
                  <c:v>0.68600892719716788</c:v>
                </c:pt>
                <c:pt idx="83">
                  <c:v>0.68600892719716788</c:v>
                </c:pt>
                <c:pt idx="84">
                  <c:v>0.68600892719716788</c:v>
                </c:pt>
                <c:pt idx="85">
                  <c:v>0.68600892719716788</c:v>
                </c:pt>
                <c:pt idx="86">
                  <c:v>0.6869725333742519</c:v>
                </c:pt>
                <c:pt idx="87">
                  <c:v>0.6869725333742519</c:v>
                </c:pt>
                <c:pt idx="88">
                  <c:v>0.6869725333742519</c:v>
                </c:pt>
                <c:pt idx="89">
                  <c:v>0.6869725333742519</c:v>
                </c:pt>
                <c:pt idx="90">
                  <c:v>0.6869725333742519</c:v>
                </c:pt>
                <c:pt idx="91">
                  <c:v>0.6869725333742519</c:v>
                </c:pt>
                <c:pt idx="92">
                  <c:v>0.6869725333742519</c:v>
                </c:pt>
                <c:pt idx="93">
                  <c:v>0.6869725333742519</c:v>
                </c:pt>
                <c:pt idx="94">
                  <c:v>0.6869725333742519</c:v>
                </c:pt>
                <c:pt idx="95">
                  <c:v>0.6869725333742519</c:v>
                </c:pt>
                <c:pt idx="96">
                  <c:v>0.6869725333742519</c:v>
                </c:pt>
                <c:pt idx="97">
                  <c:v>0.6869725333742519</c:v>
                </c:pt>
                <c:pt idx="98">
                  <c:v>0.6869725333742519</c:v>
                </c:pt>
                <c:pt idx="99">
                  <c:v>0.6869725333742519</c:v>
                </c:pt>
                <c:pt idx="100">
                  <c:v>0.6869725333742519</c:v>
                </c:pt>
                <c:pt idx="101">
                  <c:v>0.6869725333742519</c:v>
                </c:pt>
                <c:pt idx="102">
                  <c:v>0.6869725333742519</c:v>
                </c:pt>
                <c:pt idx="103">
                  <c:v>0.6869725333742519</c:v>
                </c:pt>
                <c:pt idx="104">
                  <c:v>0.6869725333742519</c:v>
                </c:pt>
                <c:pt idx="105">
                  <c:v>0.6869725333742519</c:v>
                </c:pt>
                <c:pt idx="106">
                  <c:v>0.6869725333742519</c:v>
                </c:pt>
                <c:pt idx="107">
                  <c:v>0.6869725333742519</c:v>
                </c:pt>
              </c:numCache>
            </c:numRef>
          </c:val>
          <c:smooth val="0"/>
          <c:extLst>
            <c:ext xmlns:c16="http://schemas.microsoft.com/office/drawing/2014/chart" uri="{C3380CC4-5D6E-409C-BE32-E72D297353CC}">
              <c16:uniqueId val="{00000000-0E63-4C59-8559-59039976D0D0}"/>
            </c:ext>
          </c:extLst>
        </c:ser>
        <c:ser>
          <c:idx val="1"/>
          <c:order val="1"/>
          <c:tx>
            <c:strRef>
              <c:f>'Service Territory Charts'!$K$2</c:f>
              <c:strCache>
                <c:ptCount val="1"/>
                <c:pt idx="0">
                  <c:v>KU CPCN</c:v>
                </c:pt>
              </c:strCache>
            </c:strRef>
          </c:tx>
          <c:spPr>
            <a:ln w="28575" cap="rnd">
              <a:solidFill>
                <a:schemeClr val="accent2"/>
              </a:solidFill>
              <a:round/>
            </a:ln>
            <a:effectLst/>
          </c:spPr>
          <c:marker>
            <c:symbol val="none"/>
          </c:marker>
          <c:cat>
            <c:numRef>
              <c:f>'Service Territory 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'Service Territory Charts'!$K$3:$K$110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0.12195121951219512</c:v>
                </c:pt>
                <c:pt idx="33">
                  <c:v>0.11627906976744186</c:v>
                </c:pt>
                <c:pt idx="34">
                  <c:v>0.10964912280701754</c:v>
                </c:pt>
                <c:pt idx="35">
                  <c:v>0.17667844522968199</c:v>
                </c:pt>
                <c:pt idx="36">
                  <c:v>0.13623978201634879</c:v>
                </c:pt>
                <c:pt idx="37">
                  <c:v>0.12820512820512819</c:v>
                </c:pt>
                <c:pt idx="38">
                  <c:v>0.17482517482517482</c:v>
                </c:pt>
                <c:pt idx="39">
                  <c:v>0.16556291390728478</c:v>
                </c:pt>
                <c:pt idx="40">
                  <c:v>0.15756302521008403</c:v>
                </c:pt>
                <c:pt idx="41">
                  <c:v>0.19588638589618021</c:v>
                </c:pt>
                <c:pt idx="42">
                  <c:v>0.2032520325203252</c:v>
                </c:pt>
                <c:pt idx="43">
                  <c:v>0.1984126984126984</c:v>
                </c:pt>
                <c:pt idx="44">
                  <c:v>0.22522522522522523</c:v>
                </c:pt>
                <c:pt idx="45">
                  <c:v>0.22018970189701897</c:v>
                </c:pt>
                <c:pt idx="46">
                  <c:v>0.2160904255319149</c:v>
                </c:pt>
                <c:pt idx="47">
                  <c:v>0.2393107849393746</c:v>
                </c:pt>
                <c:pt idx="48">
                  <c:v>0.21234428086070214</c:v>
                </c:pt>
                <c:pt idx="49">
                  <c:v>0.21079258010118043</c:v>
                </c:pt>
                <c:pt idx="50">
                  <c:v>0.23072747014115091</c:v>
                </c:pt>
                <c:pt idx="51">
                  <c:v>0.22486772486772486</c:v>
                </c:pt>
                <c:pt idx="52">
                  <c:v>0.22333158171308459</c:v>
                </c:pt>
                <c:pt idx="53">
                  <c:v>0.24160732451678535</c:v>
                </c:pt>
                <c:pt idx="54">
                  <c:v>0.24862128198173766</c:v>
                </c:pt>
                <c:pt idx="55">
                  <c:v>0.2471687938162862</c:v>
                </c:pt>
                <c:pt idx="56">
                  <c:v>0.24705776659778997</c:v>
                </c:pt>
                <c:pt idx="57">
                  <c:v>0.24057387805091421</c:v>
                </c:pt>
                <c:pt idx="58">
                  <c:v>0.23921363952679195</c:v>
                </c:pt>
                <c:pt idx="59">
                  <c:v>0.23664056449531023</c:v>
                </c:pt>
                <c:pt idx="60">
                  <c:v>0.22791804159312409</c:v>
                </c:pt>
                <c:pt idx="61">
                  <c:v>0.22678680513133784</c:v>
                </c:pt>
                <c:pt idx="62">
                  <c:v>0.22575250836120403</c:v>
                </c:pt>
                <c:pt idx="63">
                  <c:v>0.22337545126353792</c:v>
                </c:pt>
                <c:pt idx="64">
                  <c:v>0.22237196765498654</c:v>
                </c:pt>
                <c:pt idx="65">
                  <c:v>0.22129498547053128</c:v>
                </c:pt>
                <c:pt idx="66">
                  <c:v>0.3047469641508338</c:v>
                </c:pt>
                <c:pt idx="67">
                  <c:v>0.30368826356319845</c:v>
                </c:pt>
                <c:pt idx="68">
                  <c:v>0.31852960745176317</c:v>
                </c:pt>
                <c:pt idx="69">
                  <c:v>0.31738577979117177</c:v>
                </c:pt>
                <c:pt idx="70">
                  <c:v>0.31616311705464756</c:v>
                </c:pt>
                <c:pt idx="71">
                  <c:v>0.31503619214740075</c:v>
                </c:pt>
                <c:pt idx="72">
                  <c:v>0.31383153064568997</c:v>
                </c:pt>
                <c:pt idx="73">
                  <c:v>0.31263604701784936</c:v>
                </c:pt>
                <c:pt idx="74">
                  <c:v>0.31153408166585328</c:v>
                </c:pt>
                <c:pt idx="75">
                  <c:v>0.3103560045378424</c:v>
                </c:pt>
                <c:pt idx="76">
                  <c:v>0.30927002583979329</c:v>
                </c:pt>
                <c:pt idx="77">
                  <c:v>0.30810897779684654</c:v>
                </c:pt>
                <c:pt idx="78">
                  <c:v>0.31504169669515086</c:v>
                </c:pt>
                <c:pt idx="79">
                  <c:v>0.31504169669515086</c:v>
                </c:pt>
                <c:pt idx="80">
                  <c:v>0.31504169669515086</c:v>
                </c:pt>
                <c:pt idx="81">
                  <c:v>0.31504169669515086</c:v>
                </c:pt>
                <c:pt idx="82">
                  <c:v>0.31399107280283212</c:v>
                </c:pt>
                <c:pt idx="83">
                  <c:v>0.31399107280283212</c:v>
                </c:pt>
                <c:pt idx="84">
                  <c:v>0.31399107280283212</c:v>
                </c:pt>
                <c:pt idx="85">
                  <c:v>0.31399107280283212</c:v>
                </c:pt>
                <c:pt idx="86">
                  <c:v>0.31302746662574804</c:v>
                </c:pt>
                <c:pt idx="87">
                  <c:v>0.31302746662574804</c:v>
                </c:pt>
                <c:pt idx="88">
                  <c:v>0.31302746662574804</c:v>
                </c:pt>
                <c:pt idx="89">
                  <c:v>0.31302746662574804</c:v>
                </c:pt>
                <c:pt idx="90">
                  <c:v>0.31302746662574804</c:v>
                </c:pt>
                <c:pt idx="91">
                  <c:v>0.31302746662574804</c:v>
                </c:pt>
                <c:pt idx="92">
                  <c:v>0.31302746662574804</c:v>
                </c:pt>
                <c:pt idx="93">
                  <c:v>0.31302746662574804</c:v>
                </c:pt>
                <c:pt idx="94">
                  <c:v>0.31302746662574804</c:v>
                </c:pt>
                <c:pt idx="95">
                  <c:v>0.31302746662574804</c:v>
                </c:pt>
                <c:pt idx="96">
                  <c:v>0.31302746662574804</c:v>
                </c:pt>
                <c:pt idx="97">
                  <c:v>0.31302746662574804</c:v>
                </c:pt>
                <c:pt idx="98">
                  <c:v>0.31302746662574804</c:v>
                </c:pt>
                <c:pt idx="99">
                  <c:v>0.31302746662574804</c:v>
                </c:pt>
                <c:pt idx="100">
                  <c:v>0.31302746662574804</c:v>
                </c:pt>
                <c:pt idx="101">
                  <c:v>0.31302746662574804</c:v>
                </c:pt>
                <c:pt idx="102">
                  <c:v>0.31302746662574804</c:v>
                </c:pt>
                <c:pt idx="103">
                  <c:v>0.31302746662574804</c:v>
                </c:pt>
                <c:pt idx="104">
                  <c:v>0.31302746662574804</c:v>
                </c:pt>
                <c:pt idx="105">
                  <c:v>0.31302746662574804</c:v>
                </c:pt>
                <c:pt idx="106">
                  <c:v>0.31302746662574804</c:v>
                </c:pt>
                <c:pt idx="107">
                  <c:v>0.31302746662574804</c:v>
                </c:pt>
              </c:numCache>
            </c:numRef>
          </c:val>
          <c:smooth val="0"/>
          <c:extLst>
            <c:ext xmlns:c16="http://schemas.microsoft.com/office/drawing/2014/chart" uri="{C3380CC4-5D6E-409C-BE32-E72D297353CC}">
              <c16:uniqueId val="{00000001-0E63-4C59-8559-59039976D0D0}"/>
            </c:ext>
          </c:extLst>
        </c:ser>
        <c:ser>
          <c:idx val="2"/>
          <c:order val="2"/>
          <c:tx>
            <c:strRef>
              <c:f>'Service Territory Charts'!$L$2</c:f>
              <c:strCache>
                <c:ptCount val="1"/>
                <c:pt idx="0">
                  <c:v>KU IRP</c:v>
                </c:pt>
              </c:strCache>
            </c:strRef>
          </c:tx>
          <c:spPr>
            <a:ln w="28575" cap="rnd">
              <a:solidFill>
                <a:schemeClr val="accent2">
                  <a:lumMod val="50000"/>
                </a:schemeClr>
              </a:solidFill>
              <a:round/>
            </a:ln>
            <a:effectLst/>
          </c:spPr>
          <c:marker>
            <c:symbol val="none"/>
          </c:marker>
          <c:cat>
            <c:numRef>
              <c:f>'Service Territory 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'Service Territory Charts'!$L$3:$L$110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0.1</c:v>
                </c:pt>
                <c:pt idx="49">
                  <c:v>0.1</c:v>
                </c:pt>
                <c:pt idx="50">
                  <c:v>0.1</c:v>
                </c:pt>
                <c:pt idx="51">
                  <c:v>0.1</c:v>
                </c:pt>
                <c:pt idx="52">
                  <c:v>0.1</c:v>
                </c:pt>
                <c:pt idx="53">
                  <c:v>0.1</c:v>
                </c:pt>
                <c:pt idx="54">
                  <c:v>0.14285714285714285</c:v>
                </c:pt>
                <c:pt idx="55">
                  <c:v>0.14285714285714285</c:v>
                </c:pt>
                <c:pt idx="56">
                  <c:v>0.14285714285714285</c:v>
                </c:pt>
                <c:pt idx="57">
                  <c:v>0.14285714285714285</c:v>
                </c:pt>
                <c:pt idx="58">
                  <c:v>0.14285714285714285</c:v>
                </c:pt>
                <c:pt idx="59">
                  <c:v>0.14285714285714285</c:v>
                </c:pt>
                <c:pt idx="60">
                  <c:v>0.17647058823529413</c:v>
                </c:pt>
                <c:pt idx="61">
                  <c:v>0.17647058823529413</c:v>
                </c:pt>
                <c:pt idx="62">
                  <c:v>0.17647058823529413</c:v>
                </c:pt>
                <c:pt idx="63">
                  <c:v>0.17647058823529413</c:v>
                </c:pt>
                <c:pt idx="64">
                  <c:v>0.17647058823529413</c:v>
                </c:pt>
                <c:pt idx="65">
                  <c:v>0.17647058823529413</c:v>
                </c:pt>
                <c:pt idx="66">
                  <c:v>0.2</c:v>
                </c:pt>
                <c:pt idx="67">
                  <c:v>0.2</c:v>
                </c:pt>
                <c:pt idx="68">
                  <c:v>0.2</c:v>
                </c:pt>
                <c:pt idx="69">
                  <c:v>0.2</c:v>
                </c:pt>
                <c:pt idx="70">
                  <c:v>0.2</c:v>
                </c:pt>
                <c:pt idx="71">
                  <c:v>0.2</c:v>
                </c:pt>
                <c:pt idx="72">
                  <c:v>0.21739130434782608</c:v>
                </c:pt>
                <c:pt idx="73">
                  <c:v>0.21739130434782608</c:v>
                </c:pt>
                <c:pt idx="74">
                  <c:v>0.21739130434782608</c:v>
                </c:pt>
                <c:pt idx="75">
                  <c:v>0.21739130434782608</c:v>
                </c:pt>
                <c:pt idx="76">
                  <c:v>0.21739130434782608</c:v>
                </c:pt>
                <c:pt idx="77">
                  <c:v>0.21739130434782608</c:v>
                </c:pt>
                <c:pt idx="78">
                  <c:v>0.2</c:v>
                </c:pt>
                <c:pt idx="79">
                  <c:v>0.2</c:v>
                </c:pt>
                <c:pt idx="80">
                  <c:v>0.2</c:v>
                </c:pt>
                <c:pt idx="81">
                  <c:v>0.2</c:v>
                </c:pt>
                <c:pt idx="82">
                  <c:v>0.2</c:v>
                </c:pt>
                <c:pt idx="83">
                  <c:v>0.2</c:v>
                </c:pt>
                <c:pt idx="84">
                  <c:v>0.2</c:v>
                </c:pt>
                <c:pt idx="85">
                  <c:v>0.2</c:v>
                </c:pt>
                <c:pt idx="86">
                  <c:v>0.2</c:v>
                </c:pt>
                <c:pt idx="87">
                  <c:v>0.2</c:v>
                </c:pt>
                <c:pt idx="88">
                  <c:v>0.2</c:v>
                </c:pt>
                <c:pt idx="89">
                  <c:v>0.2</c:v>
                </c:pt>
                <c:pt idx="90">
                  <c:v>0.2</c:v>
                </c:pt>
                <c:pt idx="91">
                  <c:v>0.2</c:v>
                </c:pt>
                <c:pt idx="92">
                  <c:v>0.2</c:v>
                </c:pt>
                <c:pt idx="93">
                  <c:v>0.2</c:v>
                </c:pt>
                <c:pt idx="94">
                  <c:v>0.2</c:v>
                </c:pt>
                <c:pt idx="95">
                  <c:v>0.2</c:v>
                </c:pt>
                <c:pt idx="96">
                  <c:v>0.2</c:v>
                </c:pt>
                <c:pt idx="97">
                  <c:v>0.2</c:v>
                </c:pt>
                <c:pt idx="98">
                  <c:v>0.2</c:v>
                </c:pt>
                <c:pt idx="99">
                  <c:v>0.2</c:v>
                </c:pt>
                <c:pt idx="100">
                  <c:v>0.2</c:v>
                </c:pt>
                <c:pt idx="101">
                  <c:v>0.2</c:v>
                </c:pt>
                <c:pt idx="102">
                  <c:v>0.2</c:v>
                </c:pt>
                <c:pt idx="103">
                  <c:v>0.2</c:v>
                </c:pt>
                <c:pt idx="104">
                  <c:v>0.2</c:v>
                </c:pt>
                <c:pt idx="105">
                  <c:v>0.2</c:v>
                </c:pt>
                <c:pt idx="106">
                  <c:v>0.2</c:v>
                </c:pt>
                <c:pt idx="107">
                  <c:v>0.2</c:v>
                </c:pt>
              </c:numCache>
            </c:numRef>
          </c:val>
          <c:smooth val="0"/>
          <c:extLst>
            <c:ext xmlns:c16="http://schemas.microsoft.com/office/drawing/2014/chart" uri="{C3380CC4-5D6E-409C-BE32-E72D297353CC}">
              <c16:uniqueId val="{00000002-0E63-4C59-8559-59039976D0D0}"/>
            </c:ext>
          </c:extLst>
        </c:ser>
        <c:ser>
          <c:idx val="3"/>
          <c:order val="3"/>
          <c:tx>
            <c:strRef>
              <c:f>'Service Territory Charts'!$M$2</c:f>
              <c:strCache>
                <c:ptCount val="1"/>
                <c:pt idx="0">
                  <c:v>LG&amp;E IRP</c:v>
                </c:pt>
              </c:strCache>
            </c:strRef>
          </c:tx>
          <c:spPr>
            <a:ln w="28575" cap="rnd">
              <a:solidFill>
                <a:srgbClr val="00B0F0"/>
              </a:solidFill>
              <a:round/>
            </a:ln>
            <a:effectLst/>
          </c:spPr>
          <c:marker>
            <c:symbol val="none"/>
          </c:marker>
          <c:cat>
            <c:numRef>
              <c:f>'Service Territory 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'Service Territory Charts'!$M$3:$M$110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0.9</c:v>
                </c:pt>
                <c:pt idx="49">
                  <c:v>0.9</c:v>
                </c:pt>
                <c:pt idx="50">
                  <c:v>0.9</c:v>
                </c:pt>
                <c:pt idx="51">
                  <c:v>0.9</c:v>
                </c:pt>
                <c:pt idx="52">
                  <c:v>0.9</c:v>
                </c:pt>
                <c:pt idx="53">
                  <c:v>0.9</c:v>
                </c:pt>
                <c:pt idx="54">
                  <c:v>0.8571428571428571</c:v>
                </c:pt>
                <c:pt idx="55">
                  <c:v>0.8571428571428571</c:v>
                </c:pt>
                <c:pt idx="56">
                  <c:v>0.8571428571428571</c:v>
                </c:pt>
                <c:pt idx="57">
                  <c:v>0.8571428571428571</c:v>
                </c:pt>
                <c:pt idx="58">
                  <c:v>0.8571428571428571</c:v>
                </c:pt>
                <c:pt idx="59">
                  <c:v>0.8571428571428571</c:v>
                </c:pt>
                <c:pt idx="60">
                  <c:v>0.82352941176470584</c:v>
                </c:pt>
                <c:pt idx="61">
                  <c:v>0.82352941176470584</c:v>
                </c:pt>
                <c:pt idx="62">
                  <c:v>0.82352941176470584</c:v>
                </c:pt>
                <c:pt idx="63">
                  <c:v>0.82352941176470584</c:v>
                </c:pt>
                <c:pt idx="64">
                  <c:v>0.82352941176470584</c:v>
                </c:pt>
                <c:pt idx="65">
                  <c:v>0.82352941176470584</c:v>
                </c:pt>
                <c:pt idx="66">
                  <c:v>0.8</c:v>
                </c:pt>
                <c:pt idx="67">
                  <c:v>0.8</c:v>
                </c:pt>
                <c:pt idx="68">
                  <c:v>0.8</c:v>
                </c:pt>
                <c:pt idx="69">
                  <c:v>0.8</c:v>
                </c:pt>
                <c:pt idx="70">
                  <c:v>0.8</c:v>
                </c:pt>
                <c:pt idx="71">
                  <c:v>0.8</c:v>
                </c:pt>
                <c:pt idx="72">
                  <c:v>0.78260869565217395</c:v>
                </c:pt>
                <c:pt idx="73">
                  <c:v>0.78260869565217395</c:v>
                </c:pt>
                <c:pt idx="74">
                  <c:v>0.78260869565217395</c:v>
                </c:pt>
                <c:pt idx="75">
                  <c:v>0.78260869565217395</c:v>
                </c:pt>
                <c:pt idx="76">
                  <c:v>0.78260869565217395</c:v>
                </c:pt>
                <c:pt idx="77">
                  <c:v>0.78260869565217395</c:v>
                </c:pt>
                <c:pt idx="78">
                  <c:v>0.8</c:v>
                </c:pt>
                <c:pt idx="79">
                  <c:v>0.8</c:v>
                </c:pt>
                <c:pt idx="80">
                  <c:v>0.8</c:v>
                </c:pt>
                <c:pt idx="81">
                  <c:v>0.8</c:v>
                </c:pt>
                <c:pt idx="82">
                  <c:v>0.8</c:v>
                </c:pt>
                <c:pt idx="83">
                  <c:v>0.8</c:v>
                </c:pt>
                <c:pt idx="84">
                  <c:v>0.8</c:v>
                </c:pt>
                <c:pt idx="85">
                  <c:v>0.8</c:v>
                </c:pt>
                <c:pt idx="86">
                  <c:v>0.8</c:v>
                </c:pt>
                <c:pt idx="87">
                  <c:v>0.8</c:v>
                </c:pt>
                <c:pt idx="88">
                  <c:v>0.8</c:v>
                </c:pt>
                <c:pt idx="89">
                  <c:v>0.8</c:v>
                </c:pt>
                <c:pt idx="90">
                  <c:v>0.8</c:v>
                </c:pt>
                <c:pt idx="91">
                  <c:v>0.8</c:v>
                </c:pt>
                <c:pt idx="92">
                  <c:v>0.8</c:v>
                </c:pt>
                <c:pt idx="93">
                  <c:v>0.8</c:v>
                </c:pt>
                <c:pt idx="94">
                  <c:v>0.8</c:v>
                </c:pt>
                <c:pt idx="95">
                  <c:v>0.8</c:v>
                </c:pt>
                <c:pt idx="96">
                  <c:v>0.8</c:v>
                </c:pt>
                <c:pt idx="97">
                  <c:v>0.8</c:v>
                </c:pt>
                <c:pt idx="98">
                  <c:v>0.8</c:v>
                </c:pt>
                <c:pt idx="99">
                  <c:v>0.8</c:v>
                </c:pt>
                <c:pt idx="100">
                  <c:v>0.8</c:v>
                </c:pt>
                <c:pt idx="101">
                  <c:v>0.8</c:v>
                </c:pt>
                <c:pt idx="102">
                  <c:v>0.8</c:v>
                </c:pt>
                <c:pt idx="103">
                  <c:v>0.8</c:v>
                </c:pt>
                <c:pt idx="104">
                  <c:v>0.8</c:v>
                </c:pt>
                <c:pt idx="105">
                  <c:v>0.8</c:v>
                </c:pt>
                <c:pt idx="106">
                  <c:v>0.8</c:v>
                </c:pt>
                <c:pt idx="107">
                  <c:v>0.8</c:v>
                </c:pt>
              </c:numCache>
            </c:numRef>
          </c:val>
          <c:smooth val="0"/>
          <c:extLst>
            <c:ext xmlns:c16="http://schemas.microsoft.com/office/drawing/2014/chart" uri="{C3380CC4-5D6E-409C-BE32-E72D297353CC}">
              <c16:uniqueId val="{00000003-0E63-4C59-8559-59039976D0D0}"/>
            </c:ext>
          </c:extLst>
        </c:ser>
        <c:dLbls>
          <c:showLegendKey val="0"/>
          <c:showVal val="0"/>
          <c:showCatName val="0"/>
          <c:showSerName val="0"/>
          <c:showPercent val="0"/>
          <c:showBubbleSize val="0"/>
        </c:dLbls>
        <c:smooth val="0"/>
        <c:axId val="1635336255"/>
        <c:axId val="1635340575"/>
      </c:lineChart>
      <c:dateAx>
        <c:axId val="1635336255"/>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5340575"/>
        <c:crosses val="autoZero"/>
        <c:auto val="1"/>
        <c:lblOffset val="100"/>
        <c:baseTimeUnit val="months"/>
        <c:majorUnit val="12"/>
      </c:dateAx>
      <c:valAx>
        <c:axId val="163534057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5336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Economic Development</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Charts!$C$2</c:f>
              <c:strCache>
                <c:ptCount val="1"/>
                <c:pt idx="0">
                  <c:v>Low</c:v>
                </c:pt>
              </c:strCache>
            </c:strRef>
          </c:tx>
          <c:spPr>
            <a:ln w="28575" cap="rnd">
              <a:solidFill>
                <a:schemeClr val="accent1"/>
              </a:solidFill>
              <a:round/>
            </a:ln>
            <a:effectLst/>
          </c:spPr>
          <c:marker>
            <c:symbol val="none"/>
          </c:marker>
          <c:cat>
            <c:numRef>
              <c:f>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Charts!$C$3:$C$110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45</c:v>
                </c:pt>
                <c:pt idx="25">
                  <c:v>45</c:v>
                </c:pt>
                <c:pt idx="26">
                  <c:v>45</c:v>
                </c:pt>
                <c:pt idx="27">
                  <c:v>45</c:v>
                </c:pt>
                <c:pt idx="28">
                  <c:v>45</c:v>
                </c:pt>
                <c:pt idx="29">
                  <c:v>45</c:v>
                </c:pt>
                <c:pt idx="30">
                  <c:v>90</c:v>
                </c:pt>
                <c:pt idx="31">
                  <c:v>90</c:v>
                </c:pt>
                <c:pt idx="32">
                  <c:v>124.9</c:v>
                </c:pt>
                <c:pt idx="33">
                  <c:v>130.9</c:v>
                </c:pt>
                <c:pt idx="34">
                  <c:v>138.69999999999999</c:v>
                </c:pt>
                <c:pt idx="35">
                  <c:v>153.69999999999999</c:v>
                </c:pt>
                <c:pt idx="36">
                  <c:v>333.1</c:v>
                </c:pt>
                <c:pt idx="37">
                  <c:v>346.9</c:v>
                </c:pt>
                <c:pt idx="38">
                  <c:v>370.29999999999995</c:v>
                </c:pt>
                <c:pt idx="39">
                  <c:v>384.70000000000005</c:v>
                </c:pt>
                <c:pt idx="40">
                  <c:v>398.5</c:v>
                </c:pt>
                <c:pt idx="41">
                  <c:v>419.2</c:v>
                </c:pt>
                <c:pt idx="42">
                  <c:v>527.79999999999995</c:v>
                </c:pt>
                <c:pt idx="43">
                  <c:v>537.70000000000005</c:v>
                </c:pt>
                <c:pt idx="44">
                  <c:v>554.79999999999995</c:v>
                </c:pt>
                <c:pt idx="45">
                  <c:v>564.70000000000005</c:v>
                </c:pt>
                <c:pt idx="46">
                  <c:v>573.1</c:v>
                </c:pt>
                <c:pt idx="47">
                  <c:v>592</c:v>
                </c:pt>
                <c:pt idx="48">
                  <c:v>656.15</c:v>
                </c:pt>
                <c:pt idx="49">
                  <c:v>660.05</c:v>
                </c:pt>
                <c:pt idx="50">
                  <c:v>678.95</c:v>
                </c:pt>
                <c:pt idx="51">
                  <c:v>693.35</c:v>
                </c:pt>
                <c:pt idx="52">
                  <c:v>697.25</c:v>
                </c:pt>
                <c:pt idx="53">
                  <c:v>716.15</c:v>
                </c:pt>
                <c:pt idx="54">
                  <c:v>793.25</c:v>
                </c:pt>
                <c:pt idx="55">
                  <c:v>797.15</c:v>
                </c:pt>
                <c:pt idx="56">
                  <c:v>797.45</c:v>
                </c:pt>
                <c:pt idx="57">
                  <c:v>815.45</c:v>
                </c:pt>
                <c:pt idx="58">
                  <c:v>819.34999999999991</c:v>
                </c:pt>
                <c:pt idx="59">
                  <c:v>826.84999999999991</c:v>
                </c:pt>
                <c:pt idx="60">
                  <c:v>892.45</c:v>
                </c:pt>
                <c:pt idx="61">
                  <c:v>896.35</c:v>
                </c:pt>
                <c:pt idx="62">
                  <c:v>899.95</c:v>
                </c:pt>
                <c:pt idx="63">
                  <c:v>908.35</c:v>
                </c:pt>
                <c:pt idx="64">
                  <c:v>911.95</c:v>
                </c:pt>
                <c:pt idx="65">
                  <c:v>915.85</c:v>
                </c:pt>
                <c:pt idx="66">
                  <c:v>1021.85</c:v>
                </c:pt>
                <c:pt idx="67">
                  <c:v>1025.45</c:v>
                </c:pt>
                <c:pt idx="68">
                  <c:v>1071.3499999999999</c:v>
                </c:pt>
                <c:pt idx="69">
                  <c:v>1075.25</c:v>
                </c:pt>
                <c:pt idx="70">
                  <c:v>1079.45</c:v>
                </c:pt>
                <c:pt idx="71">
                  <c:v>1083.3499999999999</c:v>
                </c:pt>
                <c:pt idx="72">
                  <c:v>1087.55</c:v>
                </c:pt>
                <c:pt idx="73">
                  <c:v>1091.75</c:v>
                </c:pt>
                <c:pt idx="74">
                  <c:v>1095.6500000000001</c:v>
                </c:pt>
                <c:pt idx="75">
                  <c:v>1099.8499999999999</c:v>
                </c:pt>
                <c:pt idx="76">
                  <c:v>1103.75</c:v>
                </c:pt>
                <c:pt idx="77">
                  <c:v>1107.95</c:v>
                </c:pt>
                <c:pt idx="78">
                  <c:v>1152.95</c:v>
                </c:pt>
                <c:pt idx="79">
                  <c:v>1152.95</c:v>
                </c:pt>
                <c:pt idx="80">
                  <c:v>1152.95</c:v>
                </c:pt>
                <c:pt idx="81">
                  <c:v>1152.95</c:v>
                </c:pt>
                <c:pt idx="82">
                  <c:v>1156.8499999999999</c:v>
                </c:pt>
                <c:pt idx="83">
                  <c:v>1156.8499999999999</c:v>
                </c:pt>
                <c:pt idx="84">
                  <c:v>1156.8499999999999</c:v>
                </c:pt>
                <c:pt idx="85">
                  <c:v>1156.8499999999999</c:v>
                </c:pt>
                <c:pt idx="86">
                  <c:v>1160.45</c:v>
                </c:pt>
                <c:pt idx="87">
                  <c:v>1160.45</c:v>
                </c:pt>
                <c:pt idx="88">
                  <c:v>1160.45</c:v>
                </c:pt>
                <c:pt idx="89">
                  <c:v>1160.45</c:v>
                </c:pt>
                <c:pt idx="90">
                  <c:v>1160.45</c:v>
                </c:pt>
                <c:pt idx="91">
                  <c:v>1160.45</c:v>
                </c:pt>
                <c:pt idx="92">
                  <c:v>1160.45</c:v>
                </c:pt>
                <c:pt idx="93">
                  <c:v>1160.45</c:v>
                </c:pt>
                <c:pt idx="94">
                  <c:v>1160.45</c:v>
                </c:pt>
                <c:pt idx="95">
                  <c:v>1160.45</c:v>
                </c:pt>
                <c:pt idx="96">
                  <c:v>1160.45</c:v>
                </c:pt>
                <c:pt idx="97">
                  <c:v>1160.45</c:v>
                </c:pt>
                <c:pt idx="98">
                  <c:v>1160.45</c:v>
                </c:pt>
                <c:pt idx="99">
                  <c:v>1160.45</c:v>
                </c:pt>
                <c:pt idx="100">
                  <c:v>1160.45</c:v>
                </c:pt>
                <c:pt idx="101">
                  <c:v>1160.45</c:v>
                </c:pt>
                <c:pt idx="102">
                  <c:v>1160.45</c:v>
                </c:pt>
                <c:pt idx="103">
                  <c:v>1160.45</c:v>
                </c:pt>
                <c:pt idx="104">
                  <c:v>1160.45</c:v>
                </c:pt>
                <c:pt idx="105">
                  <c:v>1160.45</c:v>
                </c:pt>
                <c:pt idx="106">
                  <c:v>1160.45</c:v>
                </c:pt>
                <c:pt idx="107">
                  <c:v>1160.45</c:v>
                </c:pt>
              </c:numCache>
            </c:numRef>
          </c:val>
          <c:smooth val="0"/>
          <c:extLst>
            <c:ext xmlns:c16="http://schemas.microsoft.com/office/drawing/2014/chart" uri="{C3380CC4-5D6E-409C-BE32-E72D297353CC}">
              <c16:uniqueId val="{00000000-E15E-44A6-B0E6-53C0A31651F9}"/>
            </c:ext>
          </c:extLst>
        </c:ser>
        <c:ser>
          <c:idx val="1"/>
          <c:order val="1"/>
          <c:tx>
            <c:strRef>
              <c:f>Charts!$D$2</c:f>
              <c:strCache>
                <c:ptCount val="1"/>
                <c:pt idx="0">
                  <c:v>Mid</c:v>
                </c:pt>
              </c:strCache>
            </c:strRef>
          </c:tx>
          <c:spPr>
            <a:ln w="28575" cap="rnd">
              <a:solidFill>
                <a:schemeClr val="accent2"/>
              </a:solidFill>
              <a:round/>
            </a:ln>
            <a:effectLst/>
          </c:spPr>
          <c:marker>
            <c:symbol val="none"/>
          </c:marker>
          <c:cat>
            <c:numRef>
              <c:f>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Charts!$D$3:$D$110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60</c:v>
                </c:pt>
                <c:pt idx="25">
                  <c:v>60</c:v>
                </c:pt>
                <c:pt idx="26">
                  <c:v>60</c:v>
                </c:pt>
                <c:pt idx="27">
                  <c:v>60</c:v>
                </c:pt>
                <c:pt idx="28">
                  <c:v>60</c:v>
                </c:pt>
                <c:pt idx="29">
                  <c:v>60</c:v>
                </c:pt>
                <c:pt idx="30">
                  <c:v>120</c:v>
                </c:pt>
                <c:pt idx="31">
                  <c:v>120</c:v>
                </c:pt>
                <c:pt idx="32">
                  <c:v>205</c:v>
                </c:pt>
                <c:pt idx="33">
                  <c:v>215</c:v>
                </c:pt>
                <c:pt idx="34">
                  <c:v>228</c:v>
                </c:pt>
                <c:pt idx="35">
                  <c:v>253</c:v>
                </c:pt>
                <c:pt idx="36">
                  <c:v>457</c:v>
                </c:pt>
                <c:pt idx="37">
                  <c:v>480</c:v>
                </c:pt>
                <c:pt idx="38">
                  <c:v>519</c:v>
                </c:pt>
                <c:pt idx="39">
                  <c:v>543</c:v>
                </c:pt>
                <c:pt idx="40">
                  <c:v>566</c:v>
                </c:pt>
                <c:pt idx="41">
                  <c:v>600.5</c:v>
                </c:pt>
                <c:pt idx="42">
                  <c:v>766.5</c:v>
                </c:pt>
                <c:pt idx="43">
                  <c:v>783</c:v>
                </c:pt>
                <c:pt idx="44">
                  <c:v>811.5</c:v>
                </c:pt>
                <c:pt idx="45">
                  <c:v>828</c:v>
                </c:pt>
                <c:pt idx="46">
                  <c:v>842</c:v>
                </c:pt>
                <c:pt idx="47">
                  <c:v>873.5</c:v>
                </c:pt>
                <c:pt idx="48">
                  <c:v>973</c:v>
                </c:pt>
                <c:pt idx="49">
                  <c:v>979.5</c:v>
                </c:pt>
                <c:pt idx="50">
                  <c:v>1011</c:v>
                </c:pt>
                <c:pt idx="51">
                  <c:v>1035</c:v>
                </c:pt>
                <c:pt idx="52">
                  <c:v>1041.5</c:v>
                </c:pt>
                <c:pt idx="53">
                  <c:v>1073</c:v>
                </c:pt>
                <c:pt idx="54">
                  <c:v>1196.0999999999999</c:v>
                </c:pt>
                <c:pt idx="55">
                  <c:v>1202.5999999999999</c:v>
                </c:pt>
                <c:pt idx="56">
                  <c:v>1203.0999999999999</c:v>
                </c:pt>
                <c:pt idx="57">
                  <c:v>1233.0999999999999</c:v>
                </c:pt>
                <c:pt idx="58">
                  <c:v>1239.5999999999999</c:v>
                </c:pt>
                <c:pt idx="59">
                  <c:v>1252.0999999999999</c:v>
                </c:pt>
                <c:pt idx="60">
                  <c:v>1393.1</c:v>
                </c:pt>
                <c:pt idx="61">
                  <c:v>1399.6</c:v>
                </c:pt>
                <c:pt idx="62">
                  <c:v>1405.6</c:v>
                </c:pt>
                <c:pt idx="63">
                  <c:v>1419.6</c:v>
                </c:pt>
                <c:pt idx="64">
                  <c:v>1425.6</c:v>
                </c:pt>
                <c:pt idx="65">
                  <c:v>1432.1</c:v>
                </c:pt>
                <c:pt idx="66">
                  <c:v>1791.1</c:v>
                </c:pt>
                <c:pt idx="67">
                  <c:v>1797.1</c:v>
                </c:pt>
                <c:pt idx="68">
                  <c:v>1873.6</c:v>
                </c:pt>
                <c:pt idx="69">
                  <c:v>1880.1</c:v>
                </c:pt>
                <c:pt idx="70">
                  <c:v>1887.1</c:v>
                </c:pt>
                <c:pt idx="71">
                  <c:v>1893.6</c:v>
                </c:pt>
                <c:pt idx="72">
                  <c:v>1900.6</c:v>
                </c:pt>
                <c:pt idx="73">
                  <c:v>1907.6</c:v>
                </c:pt>
                <c:pt idx="74">
                  <c:v>1914.1</c:v>
                </c:pt>
                <c:pt idx="75">
                  <c:v>1921.1</c:v>
                </c:pt>
                <c:pt idx="76">
                  <c:v>1927.6</c:v>
                </c:pt>
                <c:pt idx="77">
                  <c:v>1934.6</c:v>
                </c:pt>
                <c:pt idx="78">
                  <c:v>2012.6</c:v>
                </c:pt>
                <c:pt idx="79">
                  <c:v>2012.6</c:v>
                </c:pt>
                <c:pt idx="80">
                  <c:v>2012.6</c:v>
                </c:pt>
                <c:pt idx="81">
                  <c:v>2012.6</c:v>
                </c:pt>
                <c:pt idx="82">
                  <c:v>2019.1</c:v>
                </c:pt>
                <c:pt idx="83">
                  <c:v>2019.1</c:v>
                </c:pt>
                <c:pt idx="84">
                  <c:v>2019.1</c:v>
                </c:pt>
                <c:pt idx="85">
                  <c:v>2019.1</c:v>
                </c:pt>
                <c:pt idx="86">
                  <c:v>2025.1</c:v>
                </c:pt>
                <c:pt idx="87">
                  <c:v>2025.1</c:v>
                </c:pt>
                <c:pt idx="88">
                  <c:v>2025.1</c:v>
                </c:pt>
                <c:pt idx="89">
                  <c:v>2025.1</c:v>
                </c:pt>
                <c:pt idx="90">
                  <c:v>2025.1</c:v>
                </c:pt>
                <c:pt idx="91">
                  <c:v>2025.1</c:v>
                </c:pt>
                <c:pt idx="92">
                  <c:v>2025.1</c:v>
                </c:pt>
                <c:pt idx="93">
                  <c:v>2025.1</c:v>
                </c:pt>
                <c:pt idx="94">
                  <c:v>2025.1</c:v>
                </c:pt>
                <c:pt idx="95">
                  <c:v>2025.1</c:v>
                </c:pt>
                <c:pt idx="96">
                  <c:v>2025.1</c:v>
                </c:pt>
                <c:pt idx="97">
                  <c:v>2025.1</c:v>
                </c:pt>
                <c:pt idx="98">
                  <c:v>2025.1</c:v>
                </c:pt>
                <c:pt idx="99">
                  <c:v>2025.1</c:v>
                </c:pt>
                <c:pt idx="100">
                  <c:v>2025.1</c:v>
                </c:pt>
                <c:pt idx="101">
                  <c:v>2025.1</c:v>
                </c:pt>
                <c:pt idx="102">
                  <c:v>2025.1</c:v>
                </c:pt>
                <c:pt idx="103">
                  <c:v>2025.1</c:v>
                </c:pt>
                <c:pt idx="104">
                  <c:v>2025.1</c:v>
                </c:pt>
                <c:pt idx="105">
                  <c:v>2025.1</c:v>
                </c:pt>
                <c:pt idx="106">
                  <c:v>2025.1</c:v>
                </c:pt>
                <c:pt idx="107">
                  <c:v>2025.1</c:v>
                </c:pt>
              </c:numCache>
            </c:numRef>
          </c:val>
          <c:smooth val="0"/>
          <c:extLst>
            <c:ext xmlns:c16="http://schemas.microsoft.com/office/drawing/2014/chart" uri="{C3380CC4-5D6E-409C-BE32-E72D297353CC}">
              <c16:uniqueId val="{00000001-E15E-44A6-B0E6-53C0A31651F9}"/>
            </c:ext>
          </c:extLst>
        </c:ser>
        <c:ser>
          <c:idx val="2"/>
          <c:order val="2"/>
          <c:tx>
            <c:strRef>
              <c:f>Charts!$E$2</c:f>
              <c:strCache>
                <c:ptCount val="1"/>
                <c:pt idx="0">
                  <c:v>High</c:v>
                </c:pt>
              </c:strCache>
            </c:strRef>
          </c:tx>
          <c:spPr>
            <a:ln w="28575" cap="rnd">
              <a:solidFill>
                <a:schemeClr val="accent3"/>
              </a:solidFill>
              <a:round/>
            </a:ln>
            <a:effectLst/>
          </c:spPr>
          <c:marker>
            <c:symbol val="none"/>
          </c:marker>
          <c:cat>
            <c:numRef>
              <c:f>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Charts!$E$3:$E$110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75</c:v>
                </c:pt>
                <c:pt idx="25">
                  <c:v>75</c:v>
                </c:pt>
                <c:pt idx="26">
                  <c:v>75</c:v>
                </c:pt>
                <c:pt idx="27">
                  <c:v>75</c:v>
                </c:pt>
                <c:pt idx="28">
                  <c:v>75</c:v>
                </c:pt>
                <c:pt idx="29">
                  <c:v>75</c:v>
                </c:pt>
                <c:pt idx="30">
                  <c:v>150</c:v>
                </c:pt>
                <c:pt idx="31">
                  <c:v>150</c:v>
                </c:pt>
                <c:pt idx="32">
                  <c:v>285.10000000000002</c:v>
                </c:pt>
                <c:pt idx="33">
                  <c:v>299.10000000000002</c:v>
                </c:pt>
                <c:pt idx="34">
                  <c:v>317.3</c:v>
                </c:pt>
                <c:pt idx="35">
                  <c:v>352.3</c:v>
                </c:pt>
                <c:pt idx="36">
                  <c:v>580.9</c:v>
                </c:pt>
                <c:pt idx="37">
                  <c:v>613.1</c:v>
                </c:pt>
                <c:pt idx="38">
                  <c:v>667.7</c:v>
                </c:pt>
                <c:pt idx="39">
                  <c:v>701.3</c:v>
                </c:pt>
                <c:pt idx="40">
                  <c:v>733.5</c:v>
                </c:pt>
                <c:pt idx="41">
                  <c:v>781.8</c:v>
                </c:pt>
                <c:pt idx="42">
                  <c:v>1005.2</c:v>
                </c:pt>
                <c:pt idx="43">
                  <c:v>1028.3</c:v>
                </c:pt>
                <c:pt idx="44">
                  <c:v>1068.2</c:v>
                </c:pt>
                <c:pt idx="45">
                  <c:v>1091.3</c:v>
                </c:pt>
                <c:pt idx="46">
                  <c:v>1110.9000000000001</c:v>
                </c:pt>
                <c:pt idx="47">
                  <c:v>1155</c:v>
                </c:pt>
                <c:pt idx="48">
                  <c:v>1289.8499999999999</c:v>
                </c:pt>
                <c:pt idx="49">
                  <c:v>1298.95</c:v>
                </c:pt>
                <c:pt idx="50">
                  <c:v>1343.05</c:v>
                </c:pt>
                <c:pt idx="51">
                  <c:v>1376.6499999999999</c:v>
                </c:pt>
                <c:pt idx="52">
                  <c:v>1385.75</c:v>
                </c:pt>
                <c:pt idx="53">
                  <c:v>1429.85</c:v>
                </c:pt>
                <c:pt idx="54">
                  <c:v>1598.95</c:v>
                </c:pt>
                <c:pt idx="55">
                  <c:v>1608.05</c:v>
                </c:pt>
                <c:pt idx="56">
                  <c:v>1608.75</c:v>
                </c:pt>
                <c:pt idx="57">
                  <c:v>1650.75</c:v>
                </c:pt>
                <c:pt idx="58">
                  <c:v>1659.85</c:v>
                </c:pt>
                <c:pt idx="59">
                  <c:v>1677.35</c:v>
                </c:pt>
                <c:pt idx="60">
                  <c:v>1893.75</c:v>
                </c:pt>
                <c:pt idx="61">
                  <c:v>1902.85</c:v>
                </c:pt>
                <c:pt idx="62">
                  <c:v>1911.25</c:v>
                </c:pt>
                <c:pt idx="63">
                  <c:v>1930.85</c:v>
                </c:pt>
                <c:pt idx="64">
                  <c:v>1939.25</c:v>
                </c:pt>
                <c:pt idx="65">
                  <c:v>1948.35</c:v>
                </c:pt>
                <c:pt idx="66">
                  <c:v>2560.35</c:v>
                </c:pt>
                <c:pt idx="67">
                  <c:v>2568.75</c:v>
                </c:pt>
                <c:pt idx="68">
                  <c:v>2675.85</c:v>
                </c:pt>
                <c:pt idx="69">
                  <c:v>2684.95</c:v>
                </c:pt>
                <c:pt idx="70">
                  <c:v>2694.75</c:v>
                </c:pt>
                <c:pt idx="71">
                  <c:v>2703.85</c:v>
                </c:pt>
                <c:pt idx="72">
                  <c:v>2713.65</c:v>
                </c:pt>
                <c:pt idx="73">
                  <c:v>2723.45</c:v>
                </c:pt>
                <c:pt idx="74">
                  <c:v>2732.55</c:v>
                </c:pt>
                <c:pt idx="75">
                  <c:v>2742.35</c:v>
                </c:pt>
                <c:pt idx="76">
                  <c:v>2751.45</c:v>
                </c:pt>
                <c:pt idx="77">
                  <c:v>2761.25</c:v>
                </c:pt>
                <c:pt idx="78">
                  <c:v>2872.25</c:v>
                </c:pt>
                <c:pt idx="79">
                  <c:v>2872.25</c:v>
                </c:pt>
                <c:pt idx="80">
                  <c:v>2872.25</c:v>
                </c:pt>
                <c:pt idx="81">
                  <c:v>2872.25</c:v>
                </c:pt>
                <c:pt idx="82">
                  <c:v>2881.35</c:v>
                </c:pt>
                <c:pt idx="83">
                  <c:v>2881.35</c:v>
                </c:pt>
                <c:pt idx="84">
                  <c:v>2881.35</c:v>
                </c:pt>
                <c:pt idx="85">
                  <c:v>2881.35</c:v>
                </c:pt>
                <c:pt idx="86">
                  <c:v>2889.75</c:v>
                </c:pt>
                <c:pt idx="87">
                  <c:v>2889.75</c:v>
                </c:pt>
                <c:pt idx="88">
                  <c:v>2889.75</c:v>
                </c:pt>
                <c:pt idx="89">
                  <c:v>2889.75</c:v>
                </c:pt>
                <c:pt idx="90">
                  <c:v>2889.75</c:v>
                </c:pt>
                <c:pt idx="91">
                  <c:v>2889.75</c:v>
                </c:pt>
                <c:pt idx="92">
                  <c:v>2889.75</c:v>
                </c:pt>
                <c:pt idx="93">
                  <c:v>2889.75</c:v>
                </c:pt>
                <c:pt idx="94">
                  <c:v>2889.75</c:v>
                </c:pt>
                <c:pt idx="95">
                  <c:v>2889.75</c:v>
                </c:pt>
                <c:pt idx="96">
                  <c:v>2889.75</c:v>
                </c:pt>
                <c:pt idx="97">
                  <c:v>2889.75</c:v>
                </c:pt>
                <c:pt idx="98">
                  <c:v>2889.75</c:v>
                </c:pt>
                <c:pt idx="99">
                  <c:v>2889.75</c:v>
                </c:pt>
                <c:pt idx="100">
                  <c:v>2889.75</c:v>
                </c:pt>
                <c:pt idx="101">
                  <c:v>2889.75</c:v>
                </c:pt>
                <c:pt idx="102">
                  <c:v>2889.75</c:v>
                </c:pt>
                <c:pt idx="103">
                  <c:v>2889.75</c:v>
                </c:pt>
                <c:pt idx="104">
                  <c:v>2889.75</c:v>
                </c:pt>
                <c:pt idx="105">
                  <c:v>2889.75</c:v>
                </c:pt>
                <c:pt idx="106">
                  <c:v>2889.75</c:v>
                </c:pt>
                <c:pt idx="107">
                  <c:v>2889.75</c:v>
                </c:pt>
              </c:numCache>
            </c:numRef>
          </c:val>
          <c:smooth val="0"/>
          <c:extLst>
            <c:ext xmlns:c16="http://schemas.microsoft.com/office/drawing/2014/chart" uri="{C3380CC4-5D6E-409C-BE32-E72D297353CC}">
              <c16:uniqueId val="{00000002-E15E-44A6-B0E6-53C0A31651F9}"/>
            </c:ext>
          </c:extLst>
        </c:ser>
        <c:ser>
          <c:idx val="3"/>
          <c:order val="3"/>
          <c:tx>
            <c:strRef>
              <c:f>Charts!$I$2</c:f>
              <c:strCache>
                <c:ptCount val="1"/>
                <c:pt idx="0">
                  <c:v>Total</c:v>
                </c:pt>
              </c:strCache>
            </c:strRef>
          </c:tx>
          <c:spPr>
            <a:ln w="28575" cap="rnd">
              <a:solidFill>
                <a:schemeClr val="accent4"/>
              </a:solidFill>
              <a:round/>
            </a:ln>
            <a:effectLst/>
          </c:spPr>
          <c:marker>
            <c:symbol val="none"/>
          </c:marker>
          <c:cat>
            <c:numRef>
              <c:f>Charts!$B$3:$B$110</c:f>
              <c:numCache>
                <c:formatCode>m/d/yyyy</c:formatCode>
                <c:ptCount val="108"/>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pt idx="12">
                  <c:v>46023</c:v>
                </c:pt>
                <c:pt idx="13">
                  <c:v>46054</c:v>
                </c:pt>
                <c:pt idx="14">
                  <c:v>46082</c:v>
                </c:pt>
                <c:pt idx="15">
                  <c:v>46113</c:v>
                </c:pt>
                <c:pt idx="16">
                  <c:v>46143</c:v>
                </c:pt>
                <c:pt idx="17">
                  <c:v>46174</c:v>
                </c:pt>
                <c:pt idx="18">
                  <c:v>46204</c:v>
                </c:pt>
                <c:pt idx="19">
                  <c:v>46235</c:v>
                </c:pt>
                <c:pt idx="20">
                  <c:v>46266</c:v>
                </c:pt>
                <c:pt idx="21">
                  <c:v>46296</c:v>
                </c:pt>
                <c:pt idx="22">
                  <c:v>46327</c:v>
                </c:pt>
                <c:pt idx="23">
                  <c:v>46357</c:v>
                </c:pt>
                <c:pt idx="24">
                  <c:v>46388</c:v>
                </c:pt>
                <c:pt idx="25">
                  <c:v>46419</c:v>
                </c:pt>
                <c:pt idx="26">
                  <c:v>46447</c:v>
                </c:pt>
                <c:pt idx="27">
                  <c:v>46478</c:v>
                </c:pt>
                <c:pt idx="28">
                  <c:v>46508</c:v>
                </c:pt>
                <c:pt idx="29">
                  <c:v>46539</c:v>
                </c:pt>
                <c:pt idx="30">
                  <c:v>46569</c:v>
                </c:pt>
                <c:pt idx="31">
                  <c:v>46600</c:v>
                </c:pt>
                <c:pt idx="32">
                  <c:v>46631</c:v>
                </c:pt>
                <c:pt idx="33">
                  <c:v>46661</c:v>
                </c:pt>
                <c:pt idx="34">
                  <c:v>46692</c:v>
                </c:pt>
                <c:pt idx="35">
                  <c:v>46722</c:v>
                </c:pt>
                <c:pt idx="36">
                  <c:v>46753</c:v>
                </c:pt>
                <c:pt idx="37">
                  <c:v>46784</c:v>
                </c:pt>
                <c:pt idx="38">
                  <c:v>46813</c:v>
                </c:pt>
                <c:pt idx="39">
                  <c:v>46844</c:v>
                </c:pt>
                <c:pt idx="40">
                  <c:v>46874</c:v>
                </c:pt>
                <c:pt idx="41">
                  <c:v>46905</c:v>
                </c:pt>
                <c:pt idx="42">
                  <c:v>46935</c:v>
                </c:pt>
                <c:pt idx="43">
                  <c:v>46966</c:v>
                </c:pt>
                <c:pt idx="44">
                  <c:v>46997</c:v>
                </c:pt>
                <c:pt idx="45">
                  <c:v>47027</c:v>
                </c:pt>
                <c:pt idx="46">
                  <c:v>47058</c:v>
                </c:pt>
                <c:pt idx="47">
                  <c:v>47088</c:v>
                </c:pt>
                <c:pt idx="48">
                  <c:v>47119</c:v>
                </c:pt>
                <c:pt idx="49">
                  <c:v>47150</c:v>
                </c:pt>
                <c:pt idx="50">
                  <c:v>47178</c:v>
                </c:pt>
                <c:pt idx="51">
                  <c:v>47209</c:v>
                </c:pt>
                <c:pt idx="52">
                  <c:v>47239</c:v>
                </c:pt>
                <c:pt idx="53">
                  <c:v>47270</c:v>
                </c:pt>
                <c:pt idx="54">
                  <c:v>47300</c:v>
                </c:pt>
                <c:pt idx="55">
                  <c:v>47331</c:v>
                </c:pt>
                <c:pt idx="56">
                  <c:v>47362</c:v>
                </c:pt>
                <c:pt idx="57">
                  <c:v>47392</c:v>
                </c:pt>
                <c:pt idx="58">
                  <c:v>47423</c:v>
                </c:pt>
                <c:pt idx="59">
                  <c:v>47453</c:v>
                </c:pt>
                <c:pt idx="60">
                  <c:v>47484</c:v>
                </c:pt>
                <c:pt idx="61">
                  <c:v>47515</c:v>
                </c:pt>
                <c:pt idx="62">
                  <c:v>47543</c:v>
                </c:pt>
                <c:pt idx="63">
                  <c:v>47574</c:v>
                </c:pt>
                <c:pt idx="64">
                  <c:v>47604</c:v>
                </c:pt>
                <c:pt idx="65">
                  <c:v>47635</c:v>
                </c:pt>
                <c:pt idx="66">
                  <c:v>47665</c:v>
                </c:pt>
                <c:pt idx="67">
                  <c:v>47696</c:v>
                </c:pt>
                <c:pt idx="68">
                  <c:v>47727</c:v>
                </c:pt>
                <c:pt idx="69">
                  <c:v>47757</c:v>
                </c:pt>
                <c:pt idx="70">
                  <c:v>47788</c:v>
                </c:pt>
                <c:pt idx="71">
                  <c:v>47818</c:v>
                </c:pt>
                <c:pt idx="72">
                  <c:v>47849</c:v>
                </c:pt>
                <c:pt idx="73">
                  <c:v>47880</c:v>
                </c:pt>
                <c:pt idx="74">
                  <c:v>47908</c:v>
                </c:pt>
                <c:pt idx="75">
                  <c:v>47939</c:v>
                </c:pt>
                <c:pt idx="76">
                  <c:v>47969</c:v>
                </c:pt>
                <c:pt idx="77">
                  <c:v>48000</c:v>
                </c:pt>
                <c:pt idx="78">
                  <c:v>48030</c:v>
                </c:pt>
                <c:pt idx="79">
                  <c:v>48061</c:v>
                </c:pt>
                <c:pt idx="80">
                  <c:v>48092</c:v>
                </c:pt>
                <c:pt idx="81">
                  <c:v>48122</c:v>
                </c:pt>
                <c:pt idx="82">
                  <c:v>48153</c:v>
                </c:pt>
                <c:pt idx="83">
                  <c:v>48183</c:v>
                </c:pt>
                <c:pt idx="84">
                  <c:v>48214</c:v>
                </c:pt>
                <c:pt idx="85">
                  <c:v>48245</c:v>
                </c:pt>
                <c:pt idx="86">
                  <c:v>48274</c:v>
                </c:pt>
                <c:pt idx="87">
                  <c:v>48305</c:v>
                </c:pt>
                <c:pt idx="88">
                  <c:v>48335</c:v>
                </c:pt>
                <c:pt idx="89">
                  <c:v>48366</c:v>
                </c:pt>
                <c:pt idx="90">
                  <c:v>48396</c:v>
                </c:pt>
                <c:pt idx="91">
                  <c:v>48427</c:v>
                </c:pt>
                <c:pt idx="92">
                  <c:v>48458</c:v>
                </c:pt>
                <c:pt idx="93">
                  <c:v>48488</c:v>
                </c:pt>
                <c:pt idx="94">
                  <c:v>48519</c:v>
                </c:pt>
                <c:pt idx="95">
                  <c:v>48549</c:v>
                </c:pt>
                <c:pt idx="96">
                  <c:v>48580</c:v>
                </c:pt>
                <c:pt idx="97">
                  <c:v>48611</c:v>
                </c:pt>
                <c:pt idx="98">
                  <c:v>48639</c:v>
                </c:pt>
                <c:pt idx="99">
                  <c:v>48670</c:v>
                </c:pt>
                <c:pt idx="100">
                  <c:v>48700</c:v>
                </c:pt>
                <c:pt idx="101">
                  <c:v>48731</c:v>
                </c:pt>
                <c:pt idx="102">
                  <c:v>48761</c:v>
                </c:pt>
                <c:pt idx="103">
                  <c:v>48792</c:v>
                </c:pt>
                <c:pt idx="104">
                  <c:v>48823</c:v>
                </c:pt>
                <c:pt idx="105">
                  <c:v>48853</c:v>
                </c:pt>
                <c:pt idx="106">
                  <c:v>48884</c:v>
                </c:pt>
                <c:pt idx="107">
                  <c:v>48914</c:v>
                </c:pt>
              </c:numCache>
            </c:numRef>
          </c:cat>
          <c:val>
            <c:numRef>
              <c:f>Charts!$I$3:$I$110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75</c:v>
                </c:pt>
                <c:pt idx="25">
                  <c:v>75</c:v>
                </c:pt>
                <c:pt idx="26">
                  <c:v>75</c:v>
                </c:pt>
                <c:pt idx="27">
                  <c:v>75</c:v>
                </c:pt>
                <c:pt idx="28">
                  <c:v>75</c:v>
                </c:pt>
                <c:pt idx="29">
                  <c:v>75</c:v>
                </c:pt>
                <c:pt idx="30">
                  <c:v>150</c:v>
                </c:pt>
                <c:pt idx="31">
                  <c:v>150</c:v>
                </c:pt>
                <c:pt idx="32">
                  <c:v>458</c:v>
                </c:pt>
                <c:pt idx="33">
                  <c:v>478</c:v>
                </c:pt>
                <c:pt idx="34">
                  <c:v>504</c:v>
                </c:pt>
                <c:pt idx="35">
                  <c:v>554</c:v>
                </c:pt>
                <c:pt idx="36">
                  <c:v>797</c:v>
                </c:pt>
                <c:pt idx="37">
                  <c:v>843</c:v>
                </c:pt>
                <c:pt idx="38">
                  <c:v>921</c:v>
                </c:pt>
                <c:pt idx="39">
                  <c:v>969</c:v>
                </c:pt>
                <c:pt idx="40">
                  <c:v>1015</c:v>
                </c:pt>
                <c:pt idx="41">
                  <c:v>1084</c:v>
                </c:pt>
                <c:pt idx="42">
                  <c:v>1221</c:v>
                </c:pt>
                <c:pt idx="43">
                  <c:v>1254</c:v>
                </c:pt>
                <c:pt idx="44">
                  <c:v>1311</c:v>
                </c:pt>
                <c:pt idx="45">
                  <c:v>1344</c:v>
                </c:pt>
                <c:pt idx="46">
                  <c:v>1372</c:v>
                </c:pt>
                <c:pt idx="47">
                  <c:v>1435</c:v>
                </c:pt>
                <c:pt idx="48">
                  <c:v>1628</c:v>
                </c:pt>
                <c:pt idx="49">
                  <c:v>1641</c:v>
                </c:pt>
                <c:pt idx="50">
                  <c:v>1704</c:v>
                </c:pt>
                <c:pt idx="51">
                  <c:v>1752</c:v>
                </c:pt>
                <c:pt idx="52">
                  <c:v>1765</c:v>
                </c:pt>
                <c:pt idx="53">
                  <c:v>1828</c:v>
                </c:pt>
                <c:pt idx="54">
                  <c:v>1908</c:v>
                </c:pt>
                <c:pt idx="55">
                  <c:v>1921</c:v>
                </c:pt>
                <c:pt idx="56">
                  <c:v>1922</c:v>
                </c:pt>
                <c:pt idx="57">
                  <c:v>1982</c:v>
                </c:pt>
                <c:pt idx="58">
                  <c:v>1995</c:v>
                </c:pt>
                <c:pt idx="59">
                  <c:v>2020</c:v>
                </c:pt>
                <c:pt idx="60">
                  <c:v>2482</c:v>
                </c:pt>
                <c:pt idx="61">
                  <c:v>2495</c:v>
                </c:pt>
                <c:pt idx="62">
                  <c:v>2507</c:v>
                </c:pt>
                <c:pt idx="63">
                  <c:v>2535</c:v>
                </c:pt>
                <c:pt idx="64">
                  <c:v>2547</c:v>
                </c:pt>
                <c:pt idx="65">
                  <c:v>2560</c:v>
                </c:pt>
                <c:pt idx="66">
                  <c:v>4180</c:v>
                </c:pt>
                <c:pt idx="67">
                  <c:v>4192</c:v>
                </c:pt>
                <c:pt idx="68">
                  <c:v>4345</c:v>
                </c:pt>
                <c:pt idx="69">
                  <c:v>4358</c:v>
                </c:pt>
                <c:pt idx="70">
                  <c:v>4372</c:v>
                </c:pt>
                <c:pt idx="71">
                  <c:v>4385</c:v>
                </c:pt>
                <c:pt idx="72">
                  <c:v>4399</c:v>
                </c:pt>
                <c:pt idx="73">
                  <c:v>4413</c:v>
                </c:pt>
                <c:pt idx="74">
                  <c:v>4426</c:v>
                </c:pt>
                <c:pt idx="75">
                  <c:v>4440</c:v>
                </c:pt>
                <c:pt idx="76">
                  <c:v>4453</c:v>
                </c:pt>
                <c:pt idx="77">
                  <c:v>4467</c:v>
                </c:pt>
                <c:pt idx="78">
                  <c:v>4497</c:v>
                </c:pt>
                <c:pt idx="79">
                  <c:v>4497</c:v>
                </c:pt>
                <c:pt idx="80">
                  <c:v>4497</c:v>
                </c:pt>
                <c:pt idx="81">
                  <c:v>4497</c:v>
                </c:pt>
                <c:pt idx="82">
                  <c:v>4510</c:v>
                </c:pt>
                <c:pt idx="83">
                  <c:v>4510</c:v>
                </c:pt>
                <c:pt idx="84">
                  <c:v>4510</c:v>
                </c:pt>
                <c:pt idx="85">
                  <c:v>4510</c:v>
                </c:pt>
                <c:pt idx="86">
                  <c:v>4522</c:v>
                </c:pt>
                <c:pt idx="87">
                  <c:v>4522</c:v>
                </c:pt>
                <c:pt idx="88">
                  <c:v>4522</c:v>
                </c:pt>
                <c:pt idx="89">
                  <c:v>4522</c:v>
                </c:pt>
                <c:pt idx="90">
                  <c:v>4522</c:v>
                </c:pt>
                <c:pt idx="91">
                  <c:v>4522</c:v>
                </c:pt>
                <c:pt idx="92">
                  <c:v>4522</c:v>
                </c:pt>
                <c:pt idx="93">
                  <c:v>4522</c:v>
                </c:pt>
                <c:pt idx="94">
                  <c:v>4522</c:v>
                </c:pt>
                <c:pt idx="95">
                  <c:v>4522</c:v>
                </c:pt>
                <c:pt idx="96">
                  <c:v>4522</c:v>
                </c:pt>
                <c:pt idx="97">
                  <c:v>4522</c:v>
                </c:pt>
                <c:pt idx="98">
                  <c:v>4522</c:v>
                </c:pt>
                <c:pt idx="99">
                  <c:v>4522</c:v>
                </c:pt>
                <c:pt idx="100">
                  <c:v>4522</c:v>
                </c:pt>
                <c:pt idx="101">
                  <c:v>4522</c:v>
                </c:pt>
                <c:pt idx="102">
                  <c:v>4522</c:v>
                </c:pt>
                <c:pt idx="103">
                  <c:v>4522</c:v>
                </c:pt>
                <c:pt idx="104">
                  <c:v>4522</c:v>
                </c:pt>
                <c:pt idx="105">
                  <c:v>4522</c:v>
                </c:pt>
                <c:pt idx="106">
                  <c:v>4522</c:v>
                </c:pt>
                <c:pt idx="107">
                  <c:v>4522</c:v>
                </c:pt>
              </c:numCache>
            </c:numRef>
          </c:val>
          <c:smooth val="0"/>
          <c:extLst>
            <c:ext xmlns:c16="http://schemas.microsoft.com/office/drawing/2014/chart" uri="{C3380CC4-5D6E-409C-BE32-E72D297353CC}">
              <c16:uniqueId val="{00000003-E15E-44A6-B0E6-53C0A31651F9}"/>
            </c:ext>
          </c:extLst>
        </c:ser>
        <c:ser>
          <c:idx val="4"/>
          <c:order val="4"/>
          <c:tx>
            <c:strRef>
              <c:f>Charts!$F$2</c:f>
              <c:strCache>
                <c:ptCount val="1"/>
                <c:pt idx="0">
                  <c:v>TSRs</c:v>
                </c:pt>
              </c:strCache>
            </c:strRef>
          </c:tx>
          <c:spPr>
            <a:ln w="28575" cap="rnd">
              <a:solidFill>
                <a:schemeClr val="accent5"/>
              </a:solidFill>
              <a:round/>
            </a:ln>
            <a:effectLst/>
          </c:spPr>
          <c:marker>
            <c:symbol val="none"/>
          </c:marker>
          <c:val>
            <c:numRef>
              <c:f>Charts!$F$3:$F$110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75</c:v>
                </c:pt>
                <c:pt idx="25">
                  <c:v>75</c:v>
                </c:pt>
                <c:pt idx="26">
                  <c:v>75</c:v>
                </c:pt>
                <c:pt idx="27">
                  <c:v>75</c:v>
                </c:pt>
                <c:pt idx="28">
                  <c:v>75</c:v>
                </c:pt>
                <c:pt idx="29">
                  <c:v>75</c:v>
                </c:pt>
                <c:pt idx="30">
                  <c:v>150</c:v>
                </c:pt>
                <c:pt idx="31">
                  <c:v>150</c:v>
                </c:pt>
                <c:pt idx="32">
                  <c:v>178</c:v>
                </c:pt>
                <c:pt idx="33">
                  <c:v>178</c:v>
                </c:pt>
                <c:pt idx="34">
                  <c:v>204</c:v>
                </c:pt>
                <c:pt idx="35">
                  <c:v>204</c:v>
                </c:pt>
                <c:pt idx="36">
                  <c:v>427</c:v>
                </c:pt>
                <c:pt idx="37">
                  <c:v>453</c:v>
                </c:pt>
                <c:pt idx="38">
                  <c:v>481</c:v>
                </c:pt>
                <c:pt idx="39">
                  <c:v>509</c:v>
                </c:pt>
                <c:pt idx="40">
                  <c:v>535</c:v>
                </c:pt>
                <c:pt idx="41">
                  <c:v>554</c:v>
                </c:pt>
                <c:pt idx="42">
                  <c:v>656</c:v>
                </c:pt>
                <c:pt idx="43">
                  <c:v>669</c:v>
                </c:pt>
                <c:pt idx="44">
                  <c:v>676</c:v>
                </c:pt>
                <c:pt idx="45">
                  <c:v>689</c:v>
                </c:pt>
                <c:pt idx="46">
                  <c:v>702</c:v>
                </c:pt>
                <c:pt idx="47">
                  <c:v>715</c:v>
                </c:pt>
                <c:pt idx="48">
                  <c:v>803</c:v>
                </c:pt>
                <c:pt idx="49">
                  <c:v>816</c:v>
                </c:pt>
                <c:pt idx="50">
                  <c:v>829</c:v>
                </c:pt>
                <c:pt idx="51">
                  <c:v>842</c:v>
                </c:pt>
                <c:pt idx="52">
                  <c:v>855</c:v>
                </c:pt>
                <c:pt idx="53">
                  <c:v>868</c:v>
                </c:pt>
                <c:pt idx="54">
                  <c:v>908</c:v>
                </c:pt>
                <c:pt idx="55">
                  <c:v>921</c:v>
                </c:pt>
                <c:pt idx="56">
                  <c:v>922</c:v>
                </c:pt>
                <c:pt idx="57">
                  <c:v>947</c:v>
                </c:pt>
                <c:pt idx="58">
                  <c:v>960</c:v>
                </c:pt>
                <c:pt idx="59">
                  <c:v>985</c:v>
                </c:pt>
                <c:pt idx="60">
                  <c:v>997</c:v>
                </c:pt>
                <c:pt idx="61">
                  <c:v>1010</c:v>
                </c:pt>
                <c:pt idx="62">
                  <c:v>1022</c:v>
                </c:pt>
                <c:pt idx="63">
                  <c:v>1035</c:v>
                </c:pt>
                <c:pt idx="64">
                  <c:v>1047</c:v>
                </c:pt>
                <c:pt idx="65">
                  <c:v>1060</c:v>
                </c:pt>
                <c:pt idx="66">
                  <c:v>1060</c:v>
                </c:pt>
                <c:pt idx="67">
                  <c:v>1072</c:v>
                </c:pt>
                <c:pt idx="68">
                  <c:v>1225</c:v>
                </c:pt>
                <c:pt idx="69">
                  <c:v>1238</c:v>
                </c:pt>
                <c:pt idx="70">
                  <c:v>1252</c:v>
                </c:pt>
                <c:pt idx="71">
                  <c:v>1265</c:v>
                </c:pt>
                <c:pt idx="72">
                  <c:v>1279</c:v>
                </c:pt>
                <c:pt idx="73">
                  <c:v>1293</c:v>
                </c:pt>
                <c:pt idx="74">
                  <c:v>1306</c:v>
                </c:pt>
                <c:pt idx="75">
                  <c:v>1320</c:v>
                </c:pt>
                <c:pt idx="76">
                  <c:v>1333</c:v>
                </c:pt>
                <c:pt idx="77">
                  <c:v>1347</c:v>
                </c:pt>
                <c:pt idx="78">
                  <c:v>1347</c:v>
                </c:pt>
                <c:pt idx="79">
                  <c:v>1347</c:v>
                </c:pt>
                <c:pt idx="80">
                  <c:v>1347</c:v>
                </c:pt>
                <c:pt idx="81">
                  <c:v>1347</c:v>
                </c:pt>
                <c:pt idx="82">
                  <c:v>1360</c:v>
                </c:pt>
                <c:pt idx="83">
                  <c:v>1360</c:v>
                </c:pt>
                <c:pt idx="84">
                  <c:v>1360</c:v>
                </c:pt>
                <c:pt idx="85">
                  <c:v>1360</c:v>
                </c:pt>
                <c:pt idx="86">
                  <c:v>1372</c:v>
                </c:pt>
                <c:pt idx="87">
                  <c:v>1372</c:v>
                </c:pt>
                <c:pt idx="88">
                  <c:v>1372</c:v>
                </c:pt>
                <c:pt idx="89">
                  <c:v>1372</c:v>
                </c:pt>
                <c:pt idx="90">
                  <c:v>1372</c:v>
                </c:pt>
                <c:pt idx="91">
                  <c:v>1372</c:v>
                </c:pt>
                <c:pt idx="92">
                  <c:v>1372</c:v>
                </c:pt>
                <c:pt idx="93">
                  <c:v>1372</c:v>
                </c:pt>
                <c:pt idx="94">
                  <c:v>1372</c:v>
                </c:pt>
                <c:pt idx="95">
                  <c:v>1372</c:v>
                </c:pt>
                <c:pt idx="96">
                  <c:v>1372</c:v>
                </c:pt>
                <c:pt idx="97">
                  <c:v>1372</c:v>
                </c:pt>
                <c:pt idx="98">
                  <c:v>1372</c:v>
                </c:pt>
                <c:pt idx="99">
                  <c:v>1372</c:v>
                </c:pt>
                <c:pt idx="100">
                  <c:v>1372</c:v>
                </c:pt>
                <c:pt idx="101">
                  <c:v>1372</c:v>
                </c:pt>
                <c:pt idx="102">
                  <c:v>1372</c:v>
                </c:pt>
                <c:pt idx="103">
                  <c:v>1372</c:v>
                </c:pt>
                <c:pt idx="104">
                  <c:v>1372</c:v>
                </c:pt>
                <c:pt idx="105">
                  <c:v>1372</c:v>
                </c:pt>
                <c:pt idx="106">
                  <c:v>1372</c:v>
                </c:pt>
                <c:pt idx="107">
                  <c:v>1372</c:v>
                </c:pt>
              </c:numCache>
            </c:numRef>
          </c:val>
          <c:smooth val="0"/>
          <c:extLst>
            <c:ext xmlns:c16="http://schemas.microsoft.com/office/drawing/2014/chart" uri="{C3380CC4-5D6E-409C-BE32-E72D297353CC}">
              <c16:uniqueId val="{00000004-E15E-44A6-B0E6-53C0A31651F9}"/>
            </c:ext>
          </c:extLst>
        </c:ser>
        <c:ser>
          <c:idx val="6"/>
          <c:order val="6"/>
          <c:tx>
            <c:strRef>
              <c:f>Charts!$H$2</c:f>
              <c:strCache>
                <c:ptCount val="1"/>
                <c:pt idx="0">
                  <c:v>IRP High Case / CPCN Econ Dev Fcst</c:v>
                </c:pt>
              </c:strCache>
            </c:strRef>
          </c:tx>
          <c:spPr>
            <a:ln w="28575" cap="rnd">
              <a:solidFill>
                <a:schemeClr val="accent1">
                  <a:lumMod val="60000"/>
                </a:schemeClr>
              </a:solidFill>
              <a:round/>
            </a:ln>
            <a:effectLst/>
          </c:spPr>
          <c:marker>
            <c:symbol val="none"/>
          </c:marker>
          <c:val>
            <c:numRef>
              <c:f>Charts!$H$3:$H$110</c:f>
              <c:numCache>
                <c:formatCode>#,##0</c:formatCode>
                <c:ptCount val="10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70</c:v>
                </c:pt>
                <c:pt idx="25">
                  <c:v>70</c:v>
                </c:pt>
                <c:pt idx="26">
                  <c:v>70</c:v>
                </c:pt>
                <c:pt idx="27">
                  <c:v>70</c:v>
                </c:pt>
                <c:pt idx="28">
                  <c:v>70</c:v>
                </c:pt>
                <c:pt idx="29">
                  <c:v>70</c:v>
                </c:pt>
                <c:pt idx="30">
                  <c:v>210</c:v>
                </c:pt>
                <c:pt idx="31">
                  <c:v>210</c:v>
                </c:pt>
                <c:pt idx="32">
                  <c:v>210</c:v>
                </c:pt>
                <c:pt idx="33">
                  <c:v>210</c:v>
                </c:pt>
                <c:pt idx="34">
                  <c:v>210</c:v>
                </c:pt>
                <c:pt idx="35">
                  <c:v>210</c:v>
                </c:pt>
                <c:pt idx="36">
                  <c:v>350</c:v>
                </c:pt>
                <c:pt idx="37">
                  <c:v>350</c:v>
                </c:pt>
                <c:pt idx="38">
                  <c:v>350</c:v>
                </c:pt>
                <c:pt idx="39">
                  <c:v>350</c:v>
                </c:pt>
                <c:pt idx="40">
                  <c:v>350</c:v>
                </c:pt>
                <c:pt idx="41">
                  <c:v>350</c:v>
                </c:pt>
                <c:pt idx="42">
                  <c:v>610</c:v>
                </c:pt>
                <c:pt idx="43">
                  <c:v>610</c:v>
                </c:pt>
                <c:pt idx="44">
                  <c:v>610</c:v>
                </c:pt>
                <c:pt idx="45">
                  <c:v>610</c:v>
                </c:pt>
                <c:pt idx="46">
                  <c:v>610</c:v>
                </c:pt>
                <c:pt idx="47">
                  <c:v>610</c:v>
                </c:pt>
                <c:pt idx="48">
                  <c:v>820</c:v>
                </c:pt>
                <c:pt idx="49">
                  <c:v>820</c:v>
                </c:pt>
                <c:pt idx="50">
                  <c:v>820</c:v>
                </c:pt>
                <c:pt idx="51">
                  <c:v>820</c:v>
                </c:pt>
                <c:pt idx="52">
                  <c:v>820</c:v>
                </c:pt>
                <c:pt idx="53">
                  <c:v>820</c:v>
                </c:pt>
                <c:pt idx="54">
                  <c:v>1100</c:v>
                </c:pt>
                <c:pt idx="55">
                  <c:v>1100</c:v>
                </c:pt>
                <c:pt idx="56">
                  <c:v>1100</c:v>
                </c:pt>
                <c:pt idx="57">
                  <c:v>1100</c:v>
                </c:pt>
                <c:pt idx="58">
                  <c:v>1100</c:v>
                </c:pt>
                <c:pt idx="59">
                  <c:v>1100</c:v>
                </c:pt>
                <c:pt idx="60">
                  <c:v>1310</c:v>
                </c:pt>
                <c:pt idx="61">
                  <c:v>1310</c:v>
                </c:pt>
                <c:pt idx="62">
                  <c:v>1310</c:v>
                </c:pt>
                <c:pt idx="63">
                  <c:v>1310</c:v>
                </c:pt>
                <c:pt idx="64">
                  <c:v>1310</c:v>
                </c:pt>
                <c:pt idx="65">
                  <c:v>1310</c:v>
                </c:pt>
                <c:pt idx="66">
                  <c:v>1520</c:v>
                </c:pt>
                <c:pt idx="67">
                  <c:v>1520</c:v>
                </c:pt>
                <c:pt idx="68">
                  <c:v>1520</c:v>
                </c:pt>
                <c:pt idx="69">
                  <c:v>1520</c:v>
                </c:pt>
                <c:pt idx="70">
                  <c:v>1520</c:v>
                </c:pt>
                <c:pt idx="71">
                  <c:v>1520</c:v>
                </c:pt>
                <c:pt idx="72">
                  <c:v>1730</c:v>
                </c:pt>
                <c:pt idx="73">
                  <c:v>1730</c:v>
                </c:pt>
                <c:pt idx="74">
                  <c:v>1730</c:v>
                </c:pt>
                <c:pt idx="75">
                  <c:v>1730</c:v>
                </c:pt>
                <c:pt idx="76">
                  <c:v>1730</c:v>
                </c:pt>
                <c:pt idx="77">
                  <c:v>1730</c:v>
                </c:pt>
                <c:pt idx="78">
                  <c:v>1870</c:v>
                </c:pt>
                <c:pt idx="79">
                  <c:v>1870</c:v>
                </c:pt>
                <c:pt idx="80">
                  <c:v>1870</c:v>
                </c:pt>
                <c:pt idx="81">
                  <c:v>1870</c:v>
                </c:pt>
                <c:pt idx="82">
                  <c:v>1870</c:v>
                </c:pt>
                <c:pt idx="83">
                  <c:v>1870</c:v>
                </c:pt>
                <c:pt idx="84">
                  <c:v>1870</c:v>
                </c:pt>
                <c:pt idx="85">
                  <c:v>1870</c:v>
                </c:pt>
                <c:pt idx="86">
                  <c:v>1870</c:v>
                </c:pt>
                <c:pt idx="87">
                  <c:v>1870</c:v>
                </c:pt>
                <c:pt idx="88">
                  <c:v>1870</c:v>
                </c:pt>
                <c:pt idx="89">
                  <c:v>1870</c:v>
                </c:pt>
                <c:pt idx="90">
                  <c:v>1870</c:v>
                </c:pt>
                <c:pt idx="91">
                  <c:v>1870</c:v>
                </c:pt>
                <c:pt idx="92">
                  <c:v>1870</c:v>
                </c:pt>
                <c:pt idx="93">
                  <c:v>1870</c:v>
                </c:pt>
                <c:pt idx="94">
                  <c:v>1870</c:v>
                </c:pt>
                <c:pt idx="95">
                  <c:v>1870</c:v>
                </c:pt>
                <c:pt idx="96">
                  <c:v>1870</c:v>
                </c:pt>
                <c:pt idx="97">
                  <c:v>1870</c:v>
                </c:pt>
                <c:pt idx="98">
                  <c:v>1870</c:v>
                </c:pt>
                <c:pt idx="99">
                  <c:v>1870</c:v>
                </c:pt>
                <c:pt idx="100">
                  <c:v>1870</c:v>
                </c:pt>
                <c:pt idx="101">
                  <c:v>1870</c:v>
                </c:pt>
                <c:pt idx="102">
                  <c:v>1870</c:v>
                </c:pt>
                <c:pt idx="103">
                  <c:v>1870</c:v>
                </c:pt>
                <c:pt idx="104">
                  <c:v>1870</c:v>
                </c:pt>
                <c:pt idx="105">
                  <c:v>1870</c:v>
                </c:pt>
                <c:pt idx="106">
                  <c:v>1870</c:v>
                </c:pt>
                <c:pt idx="107">
                  <c:v>1870</c:v>
                </c:pt>
              </c:numCache>
            </c:numRef>
          </c:val>
          <c:smooth val="0"/>
          <c:extLst>
            <c:ext xmlns:c16="http://schemas.microsoft.com/office/drawing/2014/chart" uri="{C3380CC4-5D6E-409C-BE32-E72D297353CC}">
              <c16:uniqueId val="{00000005-E15E-44A6-B0E6-53C0A31651F9}"/>
            </c:ext>
          </c:extLst>
        </c:ser>
        <c:dLbls>
          <c:showLegendKey val="0"/>
          <c:showVal val="0"/>
          <c:showCatName val="0"/>
          <c:showSerName val="0"/>
          <c:showPercent val="0"/>
          <c:showBubbleSize val="0"/>
        </c:dLbls>
        <c:smooth val="0"/>
        <c:axId val="641123856"/>
        <c:axId val="641122896"/>
        <c:extLst>
          <c:ext xmlns:c15="http://schemas.microsoft.com/office/drawing/2012/chart" uri="{02D57815-91ED-43cb-92C2-25804820EDAC}">
            <c15:filteredLineSeries>
              <c15:ser>
                <c:idx val="5"/>
                <c:order val="5"/>
                <c:tx>
                  <c:strRef>
                    <c:extLst>
                      <c:ext uri="{02D57815-91ED-43cb-92C2-25804820EDAC}">
                        <c15:formulaRef>
                          <c15:sqref>Charts!$G$2</c15:sqref>
                        </c15:formulaRef>
                      </c:ext>
                    </c:extLst>
                    <c:strCache>
                      <c:ptCount val="1"/>
                    </c:strCache>
                  </c:strRef>
                </c:tx>
                <c:spPr>
                  <a:ln w="28575" cap="rnd">
                    <a:solidFill>
                      <a:schemeClr val="accent6"/>
                    </a:solidFill>
                    <a:round/>
                  </a:ln>
                  <a:effectLst/>
                </c:spPr>
                <c:marker>
                  <c:symbol val="none"/>
                </c:marker>
                <c:val>
                  <c:numRef>
                    <c:extLst>
                      <c:ext uri="{02D57815-91ED-43cb-92C2-25804820EDAC}">
                        <c15:formulaRef>
                          <c15:sqref>Charts!$G$3:$G$110</c15:sqref>
                        </c15:formulaRef>
                      </c:ext>
                    </c:extLst>
                    <c:numCache>
                      <c:formatCode>#,##0</c:formatCode>
                      <c:ptCount val="108"/>
                    </c:numCache>
                  </c:numRef>
                </c:val>
                <c:smooth val="0"/>
                <c:extLst>
                  <c:ext xmlns:c16="http://schemas.microsoft.com/office/drawing/2014/chart" uri="{C3380CC4-5D6E-409C-BE32-E72D297353CC}">
                    <c16:uniqueId val="{00000006-E15E-44A6-B0E6-53C0A31651F9}"/>
                  </c:ext>
                </c:extLst>
              </c15:ser>
            </c15:filteredLineSeries>
          </c:ext>
        </c:extLst>
      </c:lineChart>
      <c:dateAx>
        <c:axId val="641123856"/>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1122896"/>
        <c:crosses val="autoZero"/>
        <c:auto val="1"/>
        <c:lblOffset val="100"/>
        <c:baseTimeUnit val="months"/>
      </c:dateAx>
      <c:valAx>
        <c:axId val="641122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41123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3</xdr:row>
      <xdr:rowOff>142875</xdr:rowOff>
    </xdr:from>
    <xdr:to>
      <xdr:col>10</xdr:col>
      <xdr:colOff>139700</xdr:colOff>
      <xdr:row>9</xdr:row>
      <xdr:rowOff>176530</xdr:rowOff>
    </xdr:to>
    <xdr:pic>
      <xdr:nvPicPr>
        <xdr:cNvPr id="2" name="Picture 1">
          <a:extLst>
            <a:ext uri="{FF2B5EF4-FFF2-40B4-BE49-F238E27FC236}">
              <a16:creationId xmlns:a16="http://schemas.microsoft.com/office/drawing/2014/main" id="{B295C077-6717-4226-88DF-DCA278520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8205" y="835025"/>
          <a:ext cx="3409315" cy="1130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15</xdr:col>
      <xdr:colOff>133350</xdr:colOff>
      <xdr:row>41</xdr:row>
      <xdr:rowOff>76200</xdr:rowOff>
    </xdr:to>
    <xdr:graphicFrame macro="">
      <xdr:nvGraphicFramePr>
        <xdr:cNvPr id="3" name="Chart 2">
          <a:extLst>
            <a:ext uri="{FF2B5EF4-FFF2-40B4-BE49-F238E27FC236}">
              <a16:creationId xmlns:a16="http://schemas.microsoft.com/office/drawing/2014/main" id="{97400E52-222A-4C7B-AB2A-0EAF0ACC1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22223</xdr:colOff>
      <xdr:row>22</xdr:row>
      <xdr:rowOff>76200</xdr:rowOff>
    </xdr:from>
    <xdr:to>
      <xdr:col>28</xdr:col>
      <xdr:colOff>327023</xdr:colOff>
      <xdr:row>42</xdr:row>
      <xdr:rowOff>50800</xdr:rowOff>
    </xdr:to>
    <xdr:graphicFrame macro="">
      <xdr:nvGraphicFramePr>
        <xdr:cNvPr id="2" name="Chart 1">
          <a:extLst>
            <a:ext uri="{FF2B5EF4-FFF2-40B4-BE49-F238E27FC236}">
              <a16:creationId xmlns:a16="http://schemas.microsoft.com/office/drawing/2014/main" id="{82F820D2-9D0A-42E9-9403-562162E84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26</xdr:row>
      <xdr:rowOff>133350</xdr:rowOff>
    </xdr:from>
    <xdr:to>
      <xdr:col>10</xdr:col>
      <xdr:colOff>292100</xdr:colOff>
      <xdr:row>46</xdr:row>
      <xdr:rowOff>107950</xdr:rowOff>
    </xdr:to>
    <xdr:graphicFrame macro="">
      <xdr:nvGraphicFramePr>
        <xdr:cNvPr id="3" name="Chart 2">
          <a:extLst>
            <a:ext uri="{FF2B5EF4-FFF2-40B4-BE49-F238E27FC236}">
              <a16:creationId xmlns:a16="http://schemas.microsoft.com/office/drawing/2014/main" id="{287C1D64-919A-4878-B2E0-360710505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44450</xdr:colOff>
      <xdr:row>43</xdr:row>
      <xdr:rowOff>95250</xdr:rowOff>
    </xdr:from>
    <xdr:to>
      <xdr:col>28</xdr:col>
      <xdr:colOff>101600</xdr:colOff>
      <xdr:row>63</xdr:row>
      <xdr:rowOff>60325</xdr:rowOff>
    </xdr:to>
    <xdr:graphicFrame macro="">
      <xdr:nvGraphicFramePr>
        <xdr:cNvPr id="4" name="Chart 3">
          <a:extLst>
            <a:ext uri="{FF2B5EF4-FFF2-40B4-BE49-F238E27FC236}">
              <a16:creationId xmlns:a16="http://schemas.microsoft.com/office/drawing/2014/main" id="{D32E6473-7ADA-430A-A511-C67CDF5CBD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479268</xdr:colOff>
      <xdr:row>6</xdr:row>
      <xdr:rowOff>15578</xdr:rowOff>
    </xdr:from>
    <xdr:to>
      <xdr:col>29</xdr:col>
      <xdr:colOff>344727</xdr:colOff>
      <xdr:row>33</xdr:row>
      <xdr:rowOff>95403</xdr:rowOff>
    </xdr:to>
    <xdr:graphicFrame macro="">
      <xdr:nvGraphicFramePr>
        <xdr:cNvPr id="2" name="Chart 1">
          <a:extLst>
            <a:ext uri="{FF2B5EF4-FFF2-40B4-BE49-F238E27FC236}">
              <a16:creationId xmlns:a16="http://schemas.microsoft.com/office/drawing/2014/main" id="{8E88948F-3685-48CF-9DCF-3ECB18B702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471487</xdr:colOff>
      <xdr:row>2</xdr:row>
      <xdr:rowOff>119063</xdr:rowOff>
    </xdr:from>
    <xdr:to>
      <xdr:col>28</xdr:col>
      <xdr:colOff>428624</xdr:colOff>
      <xdr:row>41</xdr:row>
      <xdr:rowOff>163513</xdr:rowOff>
    </xdr:to>
    <xdr:graphicFrame macro="">
      <xdr:nvGraphicFramePr>
        <xdr:cNvPr id="2" name="Chart 1">
          <a:extLst>
            <a:ext uri="{FF2B5EF4-FFF2-40B4-BE49-F238E27FC236}">
              <a16:creationId xmlns:a16="http://schemas.microsoft.com/office/drawing/2014/main" id="{E2047E53-CA3F-4A06-BAA9-799C0E580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F5EF8-B552-4244-8C98-541C38A07EE7}" name="Table132" displayName="Table132" ref="B6:F260" totalsRowShown="0" headerRowDxfId="6" headerRowBorderDxfId="5">
  <autoFilter ref="B6:F260" xr:uid="{AC5AE48A-F538-4F75-AAAF-F113241BF492}">
    <filterColumn colId="3">
      <filters>
        <filter val="Data Center - Economic Development"/>
      </filters>
    </filterColumn>
  </autoFilter>
  <sortState xmlns:xlrd2="http://schemas.microsoft.com/office/spreadsheetml/2017/richdata2" ref="B7:F260">
    <sortCondition ref="D6:D260"/>
  </sortState>
  <tableColumns count="5">
    <tableColumn id="5" xr3:uid="{BF681558-DC69-4C69-9D52-B6B9C1A3F9B9}" name="Opportunity ID" dataDxfId="4"/>
    <tableColumn id="3" xr3:uid="{51FD9EFE-4770-4FB6-BE11-A417F16206D0}" name="Date Opportunity was started in C4" dataDxfId="3"/>
    <tableColumn id="13" xr3:uid="{0CA27706-E6A5-43C3-8FF3-123D833C8D78}" name="Sales Phase" dataDxfId="2"/>
    <tableColumn id="4" xr3:uid="{0CE5F6E1-CC87-4BDA-B5A2-716581C31949}" name="Opportunity Name" dataDxfId="1"/>
    <tableColumn id="6" xr3:uid="{E193411F-76F0-4E8B-842F-6F55C5C30339}" name="Electric Peak (kW)" dataDxfId="0" dataCellStyle="Comma"/>
  </tableColumns>
  <tableStyleInfo name="TableStyleMedium1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liz.stanton@aeclinic.org" TargetMode="External"/><Relationship Id="rId1" Type="http://schemas.openxmlformats.org/officeDocument/2006/relationships/hyperlink" Target="http://www.aeclinic.org/"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CF586-8462-4FD7-8FA0-BE3EE6B2A0CD}">
  <sheetPr>
    <tabColor theme="3"/>
  </sheetPr>
  <dimension ref="B2:K40"/>
  <sheetViews>
    <sheetView tabSelected="1" workbookViewId="0"/>
  </sheetViews>
  <sheetFormatPr defaultRowHeight="15" x14ac:dyDescent="0.25"/>
  <cols>
    <col min="2" max="4" width="11" customWidth="1"/>
    <col min="5" max="11" width="10.85546875" customWidth="1"/>
  </cols>
  <sheetData>
    <row r="2" spans="2:11" ht="26.25" x14ac:dyDescent="0.25">
      <c r="B2" s="159" t="s">
        <v>221</v>
      </c>
      <c r="C2" s="160"/>
      <c r="D2" s="160"/>
      <c r="E2" s="160"/>
      <c r="F2" s="160"/>
      <c r="G2" s="160"/>
      <c r="H2" s="160"/>
      <c r="I2" s="160"/>
      <c r="J2" s="160"/>
      <c r="K2" s="161"/>
    </row>
    <row r="3" spans="2:11" x14ac:dyDescent="0.25">
      <c r="B3" s="147"/>
      <c r="C3" s="148"/>
      <c r="D3" s="148"/>
      <c r="E3" s="148"/>
      <c r="F3" s="148"/>
      <c r="G3" s="148"/>
      <c r="H3" s="148"/>
      <c r="I3" s="148"/>
      <c r="J3" s="148"/>
      <c r="K3" s="149"/>
    </row>
    <row r="4" spans="2:11" x14ac:dyDescent="0.25">
      <c r="B4" s="150" t="s">
        <v>215</v>
      </c>
      <c r="C4" s="151"/>
      <c r="D4" s="151"/>
      <c r="E4" s="148"/>
      <c r="F4" s="148"/>
      <c r="G4" s="148"/>
      <c r="H4" s="148"/>
      <c r="I4" s="148"/>
      <c r="J4" s="148"/>
      <c r="K4" s="149"/>
    </row>
    <row r="5" spans="2:11" x14ac:dyDescent="0.25">
      <c r="B5" s="152" t="s">
        <v>216</v>
      </c>
      <c r="C5" s="151"/>
      <c r="D5" s="151"/>
      <c r="E5" s="148"/>
      <c r="F5" s="148"/>
      <c r="G5" s="148"/>
      <c r="H5" s="148"/>
      <c r="I5" s="148"/>
      <c r="J5" s="148"/>
      <c r="K5" s="149"/>
    </row>
    <row r="6" spans="2:11" x14ac:dyDescent="0.25">
      <c r="B6" s="150"/>
      <c r="C6" s="151"/>
      <c r="D6" s="151"/>
      <c r="E6" s="148"/>
      <c r="F6" s="148"/>
      <c r="G6" s="148"/>
      <c r="H6" s="148"/>
      <c r="I6" s="148"/>
      <c r="J6" s="148"/>
      <c r="K6" s="149"/>
    </row>
    <row r="7" spans="2:11" x14ac:dyDescent="0.25">
      <c r="B7" s="150" t="s">
        <v>299</v>
      </c>
      <c r="C7" s="151"/>
      <c r="D7" s="151"/>
      <c r="E7" s="148"/>
      <c r="F7" s="148"/>
      <c r="G7" s="148"/>
      <c r="H7" s="148"/>
      <c r="I7" s="148"/>
      <c r="J7" s="148"/>
      <c r="K7" s="149"/>
    </row>
    <row r="8" spans="2:11" x14ac:dyDescent="0.25">
      <c r="B8" s="152" t="s">
        <v>222</v>
      </c>
      <c r="C8" s="151"/>
      <c r="D8" s="151"/>
      <c r="E8" s="148"/>
      <c r="F8" s="148"/>
      <c r="G8" s="148"/>
      <c r="H8" s="148"/>
      <c r="I8" s="148"/>
      <c r="J8" s="148"/>
      <c r="K8" s="149"/>
    </row>
    <row r="9" spans="2:11" x14ac:dyDescent="0.25">
      <c r="B9" s="153"/>
      <c r="C9" s="151"/>
      <c r="D9" s="151"/>
      <c r="E9" s="148"/>
      <c r="F9" s="148"/>
      <c r="G9" s="148"/>
      <c r="H9" s="148"/>
      <c r="I9" s="148"/>
      <c r="J9" s="148"/>
      <c r="K9" s="149"/>
    </row>
    <row r="10" spans="2:11" x14ac:dyDescent="0.25">
      <c r="B10" s="154"/>
      <c r="C10" s="155" t="s">
        <v>316</v>
      </c>
      <c r="D10" s="235">
        <v>45824</v>
      </c>
      <c r="E10" s="235"/>
      <c r="F10" s="148"/>
      <c r="G10" s="148"/>
      <c r="H10" s="148"/>
      <c r="I10" s="148"/>
      <c r="J10" s="148"/>
      <c r="K10" s="149"/>
    </row>
    <row r="11" spans="2:11" x14ac:dyDescent="0.25">
      <c r="B11" s="156"/>
      <c r="C11" s="157"/>
      <c r="D11" s="157"/>
      <c r="E11" s="157"/>
      <c r="F11" s="157"/>
      <c r="G11" s="157"/>
      <c r="H11" s="157"/>
      <c r="I11" s="157"/>
      <c r="J11" s="157"/>
      <c r="K11" s="158"/>
    </row>
    <row r="14" spans="2:11" ht="16.5" thickBot="1" x14ac:dyDescent="0.3">
      <c r="B14" s="162" t="s">
        <v>217</v>
      </c>
      <c r="C14" s="163"/>
      <c r="D14" s="163"/>
      <c r="E14" s="163"/>
      <c r="F14" s="163"/>
      <c r="G14" s="163"/>
      <c r="H14" s="163"/>
      <c r="I14" s="163"/>
      <c r="J14" s="163"/>
      <c r="K14" s="164"/>
    </row>
    <row r="15" spans="2:11" ht="16.5" thickBot="1" x14ac:dyDescent="0.3">
      <c r="B15" s="165" t="s">
        <v>218</v>
      </c>
      <c r="C15" s="166"/>
      <c r="D15" s="167"/>
      <c r="E15" s="168" t="s">
        <v>219</v>
      </c>
      <c r="F15" s="169"/>
      <c r="G15" s="169"/>
      <c r="H15" s="169"/>
      <c r="I15" s="169"/>
      <c r="J15" s="169"/>
      <c r="K15" s="170"/>
    </row>
    <row r="16" spans="2:11" ht="16.5" thickBot="1" x14ac:dyDescent="0.3">
      <c r="B16" s="247" t="s">
        <v>223</v>
      </c>
      <c r="C16" s="242"/>
      <c r="D16" s="243"/>
      <c r="E16" s="232" t="s">
        <v>297</v>
      </c>
      <c r="F16" s="233"/>
      <c r="G16" s="233"/>
      <c r="H16" s="233"/>
      <c r="I16" s="233"/>
      <c r="J16" s="233"/>
      <c r="K16" s="234"/>
    </row>
    <row r="17" spans="2:11" ht="16.5" thickBot="1" x14ac:dyDescent="0.3">
      <c r="B17" s="247" t="s">
        <v>224</v>
      </c>
      <c r="C17" s="242"/>
      <c r="D17" s="248"/>
      <c r="E17" s="232" t="s">
        <v>298</v>
      </c>
      <c r="F17" s="233"/>
      <c r="G17" s="233"/>
      <c r="H17" s="233"/>
      <c r="I17" s="233"/>
      <c r="J17" s="233"/>
      <c r="K17" s="234"/>
    </row>
    <row r="18" spans="2:11" ht="16.5" thickBot="1" x14ac:dyDescent="0.3">
      <c r="B18" s="241" t="s">
        <v>225</v>
      </c>
      <c r="C18" s="242"/>
      <c r="D18" s="243"/>
      <c r="E18" s="232" t="s">
        <v>300</v>
      </c>
      <c r="F18" s="233"/>
      <c r="G18" s="233"/>
      <c r="H18" s="233"/>
      <c r="I18" s="233"/>
      <c r="J18" s="233"/>
      <c r="K18" s="234"/>
    </row>
    <row r="19" spans="2:11" ht="16.5" thickBot="1" x14ac:dyDescent="0.3">
      <c r="B19" s="241" t="s">
        <v>226</v>
      </c>
      <c r="C19" s="242"/>
      <c r="D19" s="243"/>
      <c r="E19" s="232" t="s">
        <v>302</v>
      </c>
      <c r="F19" s="233"/>
      <c r="G19" s="233"/>
      <c r="H19" s="233"/>
      <c r="I19" s="233"/>
      <c r="J19" s="233"/>
      <c r="K19" s="234"/>
    </row>
    <row r="20" spans="2:11" ht="16.5" thickBot="1" x14ac:dyDescent="0.3">
      <c r="B20" s="241" t="s">
        <v>227</v>
      </c>
      <c r="C20" s="249"/>
      <c r="D20" s="250"/>
      <c r="E20" s="232" t="s">
        <v>303</v>
      </c>
      <c r="F20" s="233"/>
      <c r="G20" s="233"/>
      <c r="H20" s="233"/>
      <c r="I20" s="233"/>
      <c r="J20" s="233"/>
      <c r="K20" s="234"/>
    </row>
    <row r="21" spans="2:11" ht="16.5" thickBot="1" x14ac:dyDescent="0.3">
      <c r="B21" s="241" t="s">
        <v>228</v>
      </c>
      <c r="C21" s="242"/>
      <c r="D21" s="243"/>
      <c r="E21" s="232" t="s">
        <v>304</v>
      </c>
      <c r="F21" s="233"/>
      <c r="G21" s="233"/>
      <c r="H21" s="233"/>
      <c r="I21" s="233"/>
      <c r="J21" s="233"/>
      <c r="K21" s="234"/>
    </row>
    <row r="22" spans="2:11" ht="16.5" thickBot="1" x14ac:dyDescent="0.3">
      <c r="B22" s="241" t="s">
        <v>229</v>
      </c>
      <c r="C22" s="242"/>
      <c r="D22" s="243"/>
      <c r="E22" s="232" t="s">
        <v>305</v>
      </c>
      <c r="F22" s="233"/>
      <c r="G22" s="233"/>
      <c r="H22" s="233"/>
      <c r="I22" s="233"/>
      <c r="J22" s="233"/>
      <c r="K22" s="234"/>
    </row>
    <row r="23" spans="2:11" ht="16.5" thickBot="1" x14ac:dyDescent="0.3">
      <c r="B23" s="236" t="s">
        <v>306</v>
      </c>
      <c r="C23" s="237"/>
      <c r="D23" s="238"/>
      <c r="E23" s="232" t="s">
        <v>307</v>
      </c>
      <c r="F23" s="233"/>
      <c r="G23" s="233"/>
      <c r="H23" s="233"/>
      <c r="I23" s="233"/>
      <c r="J23" s="233"/>
      <c r="K23" s="234"/>
    </row>
    <row r="24" spans="2:11" ht="16.5" thickBot="1" x14ac:dyDescent="0.3">
      <c r="B24" s="241" t="s">
        <v>230</v>
      </c>
      <c r="C24" s="242"/>
      <c r="D24" s="243"/>
      <c r="E24" s="232" t="s">
        <v>308</v>
      </c>
      <c r="F24" s="233"/>
      <c r="G24" s="233"/>
      <c r="H24" s="233"/>
      <c r="I24" s="233"/>
      <c r="J24" s="233"/>
      <c r="K24" s="234"/>
    </row>
    <row r="25" spans="2:11" ht="16.5" thickBot="1" x14ac:dyDescent="0.3">
      <c r="B25" s="241" t="s">
        <v>231</v>
      </c>
      <c r="C25" s="242"/>
      <c r="D25" s="243"/>
      <c r="E25" s="232" t="s">
        <v>309</v>
      </c>
      <c r="F25" s="233"/>
      <c r="G25" s="233"/>
      <c r="H25" s="233"/>
      <c r="I25" s="233"/>
      <c r="J25" s="233"/>
      <c r="K25" s="234"/>
    </row>
    <row r="26" spans="2:11" ht="16.5" thickBot="1" x14ac:dyDescent="0.3">
      <c r="B26" s="244" t="s">
        <v>220</v>
      </c>
      <c r="C26" s="245"/>
      <c r="D26" s="246"/>
      <c r="E26" s="232" t="s">
        <v>310</v>
      </c>
      <c r="F26" s="233"/>
      <c r="G26" s="233"/>
      <c r="H26" s="233"/>
      <c r="I26" s="233"/>
      <c r="J26" s="233"/>
      <c r="K26" s="234"/>
    </row>
    <row r="27" spans="2:11" ht="16.5" thickBot="1" x14ac:dyDescent="0.3">
      <c r="B27" s="239" t="s">
        <v>301</v>
      </c>
      <c r="C27" s="239"/>
      <c r="D27" s="239"/>
      <c r="E27" s="232" t="s">
        <v>315</v>
      </c>
      <c r="F27" s="233"/>
      <c r="G27" s="233"/>
      <c r="H27" s="233"/>
      <c r="I27" s="233"/>
      <c r="J27" s="233"/>
      <c r="K27" s="234"/>
    </row>
    <row r="28" spans="2:11" ht="16.5" thickBot="1" x14ac:dyDescent="0.3">
      <c r="B28" s="239" t="s">
        <v>232</v>
      </c>
      <c r="C28" s="239"/>
      <c r="D28" s="239"/>
      <c r="E28" s="232" t="s">
        <v>314</v>
      </c>
      <c r="F28" s="233"/>
      <c r="G28" s="233"/>
      <c r="H28" s="233"/>
      <c r="I28" s="233"/>
      <c r="J28" s="233"/>
      <c r="K28" s="234"/>
    </row>
    <row r="29" spans="2:11" ht="16.5" thickBot="1" x14ac:dyDescent="0.3">
      <c r="B29" s="239" t="s">
        <v>233</v>
      </c>
      <c r="C29" s="239"/>
      <c r="D29" s="239"/>
      <c r="E29" s="232" t="s">
        <v>313</v>
      </c>
      <c r="F29" s="233"/>
      <c r="G29" s="233"/>
      <c r="H29" s="233"/>
      <c r="I29" s="233"/>
      <c r="J29" s="233"/>
      <c r="K29" s="234"/>
    </row>
    <row r="30" spans="2:11" ht="16.5" thickBot="1" x14ac:dyDescent="0.3">
      <c r="B30" s="239" t="s">
        <v>234</v>
      </c>
      <c r="C30" s="239"/>
      <c r="D30" s="239"/>
      <c r="E30" s="232" t="s">
        <v>312</v>
      </c>
      <c r="F30" s="233"/>
      <c r="G30" s="233"/>
      <c r="H30" s="233"/>
      <c r="I30" s="233"/>
      <c r="J30" s="233"/>
      <c r="K30" s="234"/>
    </row>
    <row r="31" spans="2:11" ht="16.5" thickBot="1" x14ac:dyDescent="0.3">
      <c r="B31" s="240" t="s">
        <v>235</v>
      </c>
      <c r="C31" s="240"/>
      <c r="D31" s="240"/>
      <c r="E31" s="232" t="s">
        <v>311</v>
      </c>
      <c r="F31" s="233"/>
      <c r="G31" s="233"/>
      <c r="H31" s="233"/>
      <c r="I31" s="233"/>
      <c r="J31" s="233"/>
      <c r="K31" s="234"/>
    </row>
    <row r="32" spans="2:11" ht="16.5" thickBot="1" x14ac:dyDescent="0.3">
      <c r="B32" s="240" t="s">
        <v>236</v>
      </c>
      <c r="C32" s="240"/>
      <c r="D32" s="240"/>
      <c r="E32" s="232" t="s">
        <v>311</v>
      </c>
      <c r="F32" s="233"/>
      <c r="G32" s="233"/>
      <c r="H32" s="233"/>
      <c r="I32" s="233"/>
      <c r="J32" s="233"/>
      <c r="K32" s="234"/>
    </row>
    <row r="33" spans="2:11" ht="16.5" thickBot="1" x14ac:dyDescent="0.3">
      <c r="B33" s="240" t="s">
        <v>237</v>
      </c>
      <c r="C33" s="240"/>
      <c r="D33" s="240"/>
      <c r="E33" s="232" t="s">
        <v>311</v>
      </c>
      <c r="F33" s="233"/>
      <c r="G33" s="233"/>
      <c r="H33" s="233"/>
      <c r="I33" s="233"/>
      <c r="J33" s="233"/>
      <c r="K33" s="234"/>
    </row>
    <row r="34" spans="2:11" ht="16.5" thickBot="1" x14ac:dyDescent="0.3">
      <c r="B34" s="240" t="s">
        <v>238</v>
      </c>
      <c r="C34" s="240"/>
      <c r="D34" s="240"/>
      <c r="E34" s="232" t="s">
        <v>311</v>
      </c>
      <c r="F34" s="233"/>
      <c r="G34" s="233"/>
      <c r="H34" s="233"/>
      <c r="I34" s="233"/>
      <c r="J34" s="233"/>
      <c r="K34" s="234"/>
    </row>
    <row r="35" spans="2:11" ht="16.5" thickBot="1" x14ac:dyDescent="0.3">
      <c r="B35" s="240" t="s">
        <v>239</v>
      </c>
      <c r="C35" s="240"/>
      <c r="D35" s="240"/>
      <c r="E35" s="232" t="s">
        <v>311</v>
      </c>
      <c r="F35" s="233"/>
      <c r="G35" s="233"/>
      <c r="H35" s="233"/>
      <c r="I35" s="233"/>
      <c r="J35" s="233"/>
      <c r="K35" s="234"/>
    </row>
    <row r="36" spans="2:11" ht="16.5" thickBot="1" x14ac:dyDescent="0.3">
      <c r="B36" s="240" t="s">
        <v>240</v>
      </c>
      <c r="C36" s="240"/>
      <c r="D36" s="240"/>
      <c r="E36" s="232" t="s">
        <v>311</v>
      </c>
      <c r="F36" s="233"/>
      <c r="G36" s="233"/>
      <c r="H36" s="233"/>
      <c r="I36" s="233"/>
      <c r="J36" s="233"/>
      <c r="K36" s="234"/>
    </row>
    <row r="37" spans="2:11" ht="16.5" thickBot="1" x14ac:dyDescent="0.3">
      <c r="B37" s="240" t="s">
        <v>241</v>
      </c>
      <c r="C37" s="240"/>
      <c r="D37" s="240"/>
      <c r="E37" s="232" t="s">
        <v>311</v>
      </c>
      <c r="F37" s="233"/>
      <c r="G37" s="233"/>
      <c r="H37" s="233"/>
      <c r="I37" s="233"/>
      <c r="J37" s="233"/>
      <c r="K37" s="234"/>
    </row>
    <row r="38" spans="2:11" ht="16.5" thickBot="1" x14ac:dyDescent="0.3">
      <c r="B38" s="240" t="s">
        <v>242</v>
      </c>
      <c r="C38" s="240"/>
      <c r="D38" s="240"/>
      <c r="E38" s="232" t="s">
        <v>311</v>
      </c>
      <c r="F38" s="233"/>
      <c r="G38" s="233"/>
      <c r="H38" s="233"/>
      <c r="I38" s="233"/>
      <c r="J38" s="233"/>
      <c r="K38" s="234"/>
    </row>
    <row r="39" spans="2:11" ht="16.5" thickBot="1" x14ac:dyDescent="0.3">
      <c r="B39" s="240" t="s">
        <v>89</v>
      </c>
      <c r="C39" s="240"/>
      <c r="D39" s="240"/>
      <c r="E39" s="232" t="s">
        <v>311</v>
      </c>
      <c r="F39" s="233"/>
      <c r="G39" s="233"/>
      <c r="H39" s="233"/>
      <c r="I39" s="233"/>
      <c r="J39" s="233"/>
      <c r="K39" s="234"/>
    </row>
    <row r="40" spans="2:11" ht="15.75" x14ac:dyDescent="0.25">
      <c r="B40" s="240" t="s">
        <v>243</v>
      </c>
      <c r="C40" s="240"/>
      <c r="D40" s="240"/>
      <c r="E40" s="232" t="s">
        <v>311</v>
      </c>
      <c r="F40" s="233"/>
      <c r="G40" s="233"/>
      <c r="H40" s="233"/>
      <c r="I40" s="233"/>
      <c r="J40" s="233"/>
      <c r="K40" s="234"/>
    </row>
  </sheetData>
  <mergeCells count="55">
    <mergeCell ref="E40:K40"/>
    <mergeCell ref="E39:K39"/>
    <mergeCell ref="E23:K23"/>
    <mergeCell ref="D10:E10"/>
    <mergeCell ref="B23:D23"/>
    <mergeCell ref="E27:K27"/>
    <mergeCell ref="E28:K28"/>
    <mergeCell ref="E29:K29"/>
    <mergeCell ref="E30:K30"/>
    <mergeCell ref="E31:K31"/>
    <mergeCell ref="E32:K32"/>
    <mergeCell ref="E33:K33"/>
    <mergeCell ref="E34:K34"/>
    <mergeCell ref="E35:K35"/>
    <mergeCell ref="B39:D39"/>
    <mergeCell ref="B32:D32"/>
    <mergeCell ref="E36:K36"/>
    <mergeCell ref="E37:K37"/>
    <mergeCell ref="E38:K38"/>
    <mergeCell ref="B40:D40"/>
    <mergeCell ref="B33:D33"/>
    <mergeCell ref="B34:D34"/>
    <mergeCell ref="B35:D35"/>
    <mergeCell ref="B36:D36"/>
    <mergeCell ref="B37:D37"/>
    <mergeCell ref="B38:D38"/>
    <mergeCell ref="B27:D27"/>
    <mergeCell ref="B28:D28"/>
    <mergeCell ref="B29:D29"/>
    <mergeCell ref="B30:D30"/>
    <mergeCell ref="B31:D31"/>
    <mergeCell ref="B24:D24"/>
    <mergeCell ref="E24:K24"/>
    <mergeCell ref="B25:D25"/>
    <mergeCell ref="E25:K25"/>
    <mergeCell ref="B26:D26"/>
    <mergeCell ref="E26:K26"/>
    <mergeCell ref="B20:D20"/>
    <mergeCell ref="E20:K20"/>
    <mergeCell ref="B21:D21"/>
    <mergeCell ref="E21:K21"/>
    <mergeCell ref="B22:D22"/>
    <mergeCell ref="E22:K22"/>
    <mergeCell ref="B17:D17"/>
    <mergeCell ref="E17:K17"/>
    <mergeCell ref="B18:D18"/>
    <mergeCell ref="E18:K18"/>
    <mergeCell ref="B19:D19"/>
    <mergeCell ref="E19:K19"/>
    <mergeCell ref="B2:K2"/>
    <mergeCell ref="B14:K14"/>
    <mergeCell ref="B15:D15"/>
    <mergeCell ref="E15:K15"/>
    <mergeCell ref="B16:D16"/>
    <mergeCell ref="E16:K16"/>
  </mergeCells>
  <phoneticPr fontId="57" type="noConversion"/>
  <hyperlinks>
    <hyperlink ref="B5" r:id="rId1" display="http://www.aeclinic.org/" xr:uid="{C9127520-CF0F-4B71-B87B-AEBF7612ABF2}"/>
    <hyperlink ref="B8" r:id="rId2" xr:uid="{B8B4D697-AC5E-4478-A401-8DD1F85196F3}"/>
    <hyperlink ref="B18:D18" location="'Table 3'!A1" display="Table 3" xr:uid="{76B124F9-D85C-435F-B78E-B39A2C5BF7EC}"/>
    <hyperlink ref="B19:D19" location="'Figure 1'!A1" display="Figure 1" xr:uid="{AFEB3871-F1C5-4BA8-A288-EFFF072C35EE}"/>
    <hyperlink ref="B20:D20" location="'Table 4'!A1" display="Table 4" xr:uid="{7E0DCDE2-74C8-4DB4-8105-EFF716B1EC57}"/>
    <hyperlink ref="B17:D17" location="'Table 2'!A1" display="Table 2" xr:uid="{C0141DD5-7249-4743-99C5-D7CC18A25C82}"/>
    <hyperlink ref="B16:D16" location="'Table 1'!A1" display="Table 1" xr:uid="{07AD544E-47C0-4801-BAA2-48F0522B669A}"/>
    <hyperlink ref="B21:D21" location="'Table 5'!A1" display="Table 5" xr:uid="{DB6949EF-D62A-4019-9360-ABD1E8357BB3}"/>
    <hyperlink ref="B22:D22" location="'Table 6'!A1" display="Table 6" xr:uid="{AF8A44A1-C03B-4F22-8390-39D55C29F80D}"/>
    <hyperlink ref="B24:D24" location="'Table 7'!A1" display="Table 7" xr:uid="{098979A4-6D52-4B33-BA94-1675CA2B1642}"/>
    <hyperlink ref="B25:D25" location="'Table 8'!A1" display="Table 8" xr:uid="{ACA1E252-C12B-4D6B-ADB4-7750CEC757D1}"/>
    <hyperlink ref="B26:D26" location="Library!A1" display="Library" xr:uid="{9996861C-0D35-4579-8032-204F52A85FDB}"/>
    <hyperlink ref="B23:D23" location="'Table 6 supplemental'!A1" display="Table 6 supplemental" xr:uid="{7BDDF324-7E56-4EB2-A065-49B6C1CF1470}"/>
    <hyperlink ref="B27:D27" location="'CPCN Workpapers_Peak_Chart_1'!A1" display="CPCN Workpapers_Peak_Chart 1" xr:uid="{064B969E-2159-4AB6-A8E1-052F79D55C58}"/>
    <hyperlink ref="B28:D28" location="'Staff 1-18_Definitions'!A1" display="Staff 1-18_Definitions" xr:uid="{F8853219-CE98-4B72-8FCB-13195527427A}"/>
    <hyperlink ref="B29:D29" location="'JI 3-18_Land Control Status'!A1" display="JI 3-18_Land Control Status" xr:uid="{0808A0EC-82BD-4CC6-AF9F-0751C1F41F6C}"/>
    <hyperlink ref="B30:D30" location="'AG-KIUC 1-33(a)_Project Queue'!A1" display="AG-KIUC 1-33(a)_Project Queue" xr:uid="{18015026-62B7-4812-9A87-3600FFC87E87}"/>
    <hyperlink ref="B31:D31" location="'AG-KIUC 1-35_Probability --&gt;'!A1" display="AG-KIUC 1-35_Probability --&gt;" xr:uid="{5041426A-43E9-44FF-BF17-9DAE9813D9A6}"/>
    <hyperlink ref="B32:D32" location="'Service Territory Charts'!A1" display="Service Territory Charts" xr:uid="{A1C72D4F-D425-48D9-8E21-8A1E23498430}"/>
    <hyperlink ref="B33:D33" location="Monthly!A1" display="Monthly" xr:uid="{BAB1DCC1-4F60-45E7-A2CA-DCC0FD399A8D}"/>
    <hyperlink ref="B34:D34" location="Charts!A1" display="Charts" xr:uid="{2105BAA7-812E-4A99-BE62-369BD029A6FA}"/>
    <hyperlink ref="B35:D35" location="LowProbability!A1" display="LowProbability" xr:uid="{C28CF1B8-210D-480E-84C2-4C3394A67420}"/>
    <hyperlink ref="B36:D36" location="MidProbability!A1" display="MidProbability" xr:uid="{B573E3E7-BA3A-420A-98C7-B70AA8C5B76D}"/>
    <hyperlink ref="B37:D37" location="HighProbability!A1" display="HighProbability" xr:uid="{AF910DF1-E842-4235-9BF3-751C59C0B888}"/>
    <hyperlink ref="B38:D38" location="'High IRP + BOSK 2'!A1" display="High IRP + BOSK 2" xr:uid="{7BBDFBEE-640A-4DED-A7CE-6674FEA10051}"/>
    <hyperlink ref="B39:D39" location="TSRs!A1" display="TSRs" xr:uid="{95A6D3BE-DBDF-47F0-8412-A842EE5CDF6C}"/>
    <hyperlink ref="B40:D40" location="'Project Map'!A1" display="Project Map" xr:uid="{70BAB762-3A4F-4AB6-8BB7-786451706627}"/>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D6CBC-67A1-4007-83F3-F6934221A5A1}">
  <sheetPr>
    <tabColor theme="7"/>
  </sheetPr>
  <dimension ref="B1:Z54"/>
  <sheetViews>
    <sheetView zoomScaleNormal="100" workbookViewId="0"/>
  </sheetViews>
  <sheetFormatPr defaultColWidth="9.140625" defaultRowHeight="12.75" x14ac:dyDescent="0.25"/>
  <cols>
    <col min="1" max="2" width="2.28515625" style="38" customWidth="1"/>
    <col min="3" max="3" width="62.140625" style="225" customWidth="1"/>
    <col min="4" max="4" width="11.140625" style="226" customWidth="1"/>
    <col min="5" max="5" width="6.28515625" style="41" bestFit="1" customWidth="1"/>
    <col min="6" max="6" width="8" style="41" bestFit="1" customWidth="1"/>
    <col min="7" max="7" width="6.28515625" style="41" bestFit="1" customWidth="1"/>
    <col min="8" max="8" width="5.7109375" style="41" bestFit="1" customWidth="1"/>
    <col min="9" max="11" width="6.28515625" style="41" bestFit="1" customWidth="1"/>
    <col min="12" max="12" width="5.7109375" style="41" bestFit="1" customWidth="1"/>
    <col min="13" max="26" width="6.28515625" style="41" bestFit="1" customWidth="1"/>
    <col min="27" max="16384" width="9.140625" style="38"/>
  </cols>
  <sheetData>
    <row r="1" spans="3:26" x14ac:dyDescent="0.25">
      <c r="C1" s="223" t="s">
        <v>256</v>
      </c>
      <c r="D1" s="40"/>
    </row>
    <row r="2" spans="3:26" ht="19.5" customHeight="1" x14ac:dyDescent="0.25">
      <c r="C2" s="201" t="s">
        <v>42</v>
      </c>
      <c r="D2" s="203" t="s">
        <v>43</v>
      </c>
      <c r="E2" s="205" t="s">
        <v>44</v>
      </c>
      <c r="F2" s="206"/>
      <c r="G2" s="206"/>
      <c r="H2" s="206"/>
      <c r="I2" s="206"/>
      <c r="J2" s="206"/>
      <c r="K2" s="206"/>
      <c r="L2" s="206"/>
      <c r="M2" s="206"/>
      <c r="N2" s="206"/>
      <c r="O2" s="206"/>
      <c r="P2" s="206"/>
      <c r="Q2" s="206"/>
      <c r="R2" s="206"/>
      <c r="S2" s="206"/>
      <c r="T2" s="206"/>
      <c r="U2" s="206"/>
      <c r="V2" s="206"/>
      <c r="W2" s="206"/>
      <c r="X2" s="206"/>
      <c r="Y2" s="206"/>
      <c r="Z2" s="207"/>
    </row>
    <row r="3" spans="3:26" ht="20.25" customHeight="1" x14ac:dyDescent="0.25">
      <c r="C3" s="202"/>
      <c r="D3" s="204"/>
      <c r="E3" s="114">
        <v>2868</v>
      </c>
      <c r="F3" s="114" t="s">
        <v>45</v>
      </c>
      <c r="G3" s="114" t="s">
        <v>46</v>
      </c>
      <c r="H3" s="114" t="s">
        <v>47</v>
      </c>
      <c r="I3" s="114">
        <v>3326</v>
      </c>
      <c r="J3" s="114">
        <v>3603</v>
      </c>
      <c r="K3" s="114">
        <v>3645</v>
      </c>
      <c r="L3" s="114" t="s">
        <v>48</v>
      </c>
      <c r="M3" s="114">
        <v>3657</v>
      </c>
      <c r="N3" s="114">
        <v>3671</v>
      </c>
      <c r="O3" s="114">
        <v>3686</v>
      </c>
      <c r="P3" s="114">
        <v>3741</v>
      </c>
      <c r="Q3" s="114">
        <v>3774</v>
      </c>
      <c r="R3" s="114">
        <v>3775</v>
      </c>
      <c r="S3" s="114">
        <v>3782</v>
      </c>
      <c r="T3" s="114">
        <v>3941</v>
      </c>
      <c r="U3" s="114">
        <v>4004</v>
      </c>
      <c r="V3" s="114">
        <v>4084</v>
      </c>
      <c r="W3" s="114">
        <v>4094</v>
      </c>
      <c r="X3" s="114">
        <v>4304</v>
      </c>
      <c r="Y3" s="114">
        <v>4371</v>
      </c>
      <c r="Z3" s="114">
        <v>4372</v>
      </c>
    </row>
    <row r="4" spans="3:26" ht="18" customHeight="1" x14ac:dyDescent="0.25">
      <c r="C4" s="115" t="s">
        <v>49</v>
      </c>
      <c r="D4" s="116">
        <f>SUM(D5:D29)</f>
        <v>1.0000000000000002</v>
      </c>
      <c r="E4" s="116">
        <f>SUM(E5:E29)</f>
        <v>0.08</v>
      </c>
      <c r="F4" s="116">
        <f t="shared" ref="F4:Z4" si="0">SUM(F5:F29)</f>
        <v>0.16</v>
      </c>
      <c r="G4" s="116">
        <f t="shared" si="0"/>
        <v>0.12</v>
      </c>
      <c r="H4" s="116">
        <f t="shared" si="0"/>
        <v>0.08</v>
      </c>
      <c r="I4" s="116">
        <f t="shared" si="0"/>
        <v>0.12</v>
      </c>
      <c r="J4" s="116">
        <f t="shared" si="0"/>
        <v>0.04</v>
      </c>
      <c r="K4" s="116">
        <f t="shared" si="0"/>
        <v>0</v>
      </c>
      <c r="L4" s="116">
        <f t="shared" si="0"/>
        <v>0.08</v>
      </c>
      <c r="M4" s="116">
        <f t="shared" si="0"/>
        <v>0.04</v>
      </c>
      <c r="N4" s="116">
        <f t="shared" si="0"/>
        <v>0.04</v>
      </c>
      <c r="O4" s="116">
        <f t="shared" si="0"/>
        <v>0.04</v>
      </c>
      <c r="P4" s="116">
        <f t="shared" si="0"/>
        <v>0.04</v>
      </c>
      <c r="Q4" s="116">
        <f t="shared" si="0"/>
        <v>0.04</v>
      </c>
      <c r="R4" s="116">
        <f t="shared" si="0"/>
        <v>0.04</v>
      </c>
      <c r="S4" s="116">
        <f t="shared" si="0"/>
        <v>0</v>
      </c>
      <c r="T4" s="116">
        <f t="shared" si="0"/>
        <v>0.04</v>
      </c>
      <c r="U4" s="116">
        <f t="shared" si="0"/>
        <v>0.04</v>
      </c>
      <c r="V4" s="116">
        <f t="shared" si="0"/>
        <v>0.04</v>
      </c>
      <c r="W4" s="116">
        <f t="shared" si="0"/>
        <v>0.04</v>
      </c>
      <c r="X4" s="116">
        <f t="shared" si="0"/>
        <v>0.04</v>
      </c>
      <c r="Y4" s="116">
        <f t="shared" si="0"/>
        <v>0.04</v>
      </c>
      <c r="Z4" s="116">
        <f t="shared" si="0"/>
        <v>0.04</v>
      </c>
    </row>
    <row r="5" spans="3:26" ht="23.1" customHeight="1" x14ac:dyDescent="0.25">
      <c r="C5" s="117" t="s">
        <v>50</v>
      </c>
      <c r="D5" s="118">
        <v>0.04</v>
      </c>
      <c r="E5" s="119">
        <v>0.04</v>
      </c>
      <c r="F5" s="119">
        <v>0.04</v>
      </c>
      <c r="G5" s="119">
        <v>0.04</v>
      </c>
      <c r="H5" s="119">
        <v>0.04</v>
      </c>
      <c r="I5" s="119">
        <v>0.04</v>
      </c>
      <c r="J5" s="119">
        <v>0</v>
      </c>
      <c r="K5" s="119">
        <v>0</v>
      </c>
      <c r="L5" s="119">
        <v>0.04</v>
      </c>
      <c r="M5" s="119">
        <v>0</v>
      </c>
      <c r="N5" s="119">
        <v>0</v>
      </c>
      <c r="O5" s="119">
        <v>0</v>
      </c>
      <c r="P5" s="119">
        <v>0</v>
      </c>
      <c r="Q5" s="119">
        <v>0</v>
      </c>
      <c r="R5" s="119">
        <v>0</v>
      </c>
      <c r="S5" s="119">
        <v>0</v>
      </c>
      <c r="T5" s="119">
        <v>0</v>
      </c>
      <c r="U5" s="119">
        <v>0</v>
      </c>
      <c r="V5" s="119">
        <v>0</v>
      </c>
      <c r="W5" s="119">
        <v>0</v>
      </c>
      <c r="X5" s="119">
        <v>0</v>
      </c>
      <c r="Y5" s="119">
        <v>0</v>
      </c>
      <c r="Z5" s="119">
        <v>0</v>
      </c>
    </row>
    <row r="6" spans="3:26" ht="23.1" customHeight="1" x14ac:dyDescent="0.25">
      <c r="C6" s="120" t="s">
        <v>51</v>
      </c>
      <c r="D6" s="121">
        <f>D5</f>
        <v>0.04</v>
      </c>
      <c r="E6" s="122">
        <v>0</v>
      </c>
      <c r="F6" s="122">
        <v>0.04</v>
      </c>
      <c r="G6" s="122">
        <v>0</v>
      </c>
      <c r="H6" s="122">
        <v>0</v>
      </c>
      <c r="I6" s="122">
        <v>0</v>
      </c>
      <c r="J6" s="122">
        <v>0</v>
      </c>
      <c r="K6" s="122">
        <v>0</v>
      </c>
      <c r="L6" s="122">
        <v>0</v>
      </c>
      <c r="M6" s="122">
        <v>0</v>
      </c>
      <c r="N6" s="122">
        <v>0</v>
      </c>
      <c r="O6" s="122">
        <v>0</v>
      </c>
      <c r="P6" s="122">
        <v>0</v>
      </c>
      <c r="Q6" s="122">
        <v>0</v>
      </c>
      <c r="R6" s="122">
        <v>0</v>
      </c>
      <c r="S6" s="122">
        <v>0</v>
      </c>
      <c r="T6" s="122">
        <v>0</v>
      </c>
      <c r="U6" s="122">
        <v>0</v>
      </c>
      <c r="V6" s="122">
        <v>0</v>
      </c>
      <c r="W6" s="122">
        <v>0</v>
      </c>
      <c r="X6" s="122">
        <v>0</v>
      </c>
      <c r="Y6" s="122">
        <v>0</v>
      </c>
      <c r="Z6" s="122">
        <v>0</v>
      </c>
    </row>
    <row r="7" spans="3:26" ht="23.1" customHeight="1" x14ac:dyDescent="0.25">
      <c r="C7" s="117" t="s">
        <v>52</v>
      </c>
      <c r="D7" s="118">
        <f t="shared" ref="D7:D29" si="1">D6</f>
        <v>0.04</v>
      </c>
      <c r="E7" s="119">
        <v>0</v>
      </c>
      <c r="F7" s="119">
        <v>0</v>
      </c>
      <c r="G7" s="119">
        <v>0</v>
      </c>
      <c r="H7" s="119">
        <v>0</v>
      </c>
      <c r="I7" s="119">
        <v>0</v>
      </c>
      <c r="J7" s="119">
        <v>0</v>
      </c>
      <c r="K7" s="119">
        <v>0</v>
      </c>
      <c r="L7" s="119">
        <v>0</v>
      </c>
      <c r="M7" s="119">
        <v>0</v>
      </c>
      <c r="N7" s="119">
        <v>0</v>
      </c>
      <c r="O7" s="119">
        <v>0</v>
      </c>
      <c r="P7" s="119">
        <v>0</v>
      </c>
      <c r="Q7" s="119">
        <v>0</v>
      </c>
      <c r="R7" s="119">
        <v>0</v>
      </c>
      <c r="S7" s="119">
        <v>0</v>
      </c>
      <c r="T7" s="119">
        <v>0</v>
      </c>
      <c r="U7" s="119">
        <v>0</v>
      </c>
      <c r="V7" s="119">
        <v>0</v>
      </c>
      <c r="W7" s="119">
        <v>0</v>
      </c>
      <c r="X7" s="119">
        <v>0</v>
      </c>
      <c r="Y7" s="119">
        <v>0</v>
      </c>
      <c r="Z7" s="119">
        <v>0</v>
      </c>
    </row>
    <row r="8" spans="3:26" ht="23.1" customHeight="1" x14ac:dyDescent="0.25">
      <c r="C8" s="120" t="s">
        <v>53</v>
      </c>
      <c r="D8" s="121">
        <f t="shared" si="1"/>
        <v>0.04</v>
      </c>
      <c r="E8" s="122">
        <v>0</v>
      </c>
      <c r="F8" s="122">
        <v>0</v>
      </c>
      <c r="G8" s="122">
        <v>0</v>
      </c>
      <c r="H8" s="122">
        <v>0</v>
      </c>
      <c r="I8" s="122">
        <v>0</v>
      </c>
      <c r="J8" s="122">
        <v>0</v>
      </c>
      <c r="K8" s="122">
        <v>0</v>
      </c>
      <c r="L8" s="122">
        <v>0</v>
      </c>
      <c r="M8" s="122">
        <v>0</v>
      </c>
      <c r="N8" s="122">
        <v>0</v>
      </c>
      <c r="O8" s="122">
        <v>0</v>
      </c>
      <c r="P8" s="122">
        <v>0</v>
      </c>
      <c r="Q8" s="122">
        <v>0</v>
      </c>
      <c r="R8" s="122">
        <v>0</v>
      </c>
      <c r="S8" s="122">
        <v>0</v>
      </c>
      <c r="T8" s="122">
        <v>0</v>
      </c>
      <c r="U8" s="122">
        <v>0</v>
      </c>
      <c r="V8" s="122">
        <v>0</v>
      </c>
      <c r="W8" s="122">
        <v>0</v>
      </c>
      <c r="X8" s="122">
        <v>0</v>
      </c>
      <c r="Y8" s="122">
        <v>0</v>
      </c>
      <c r="Z8" s="122">
        <v>0</v>
      </c>
    </row>
    <row r="9" spans="3:26" ht="23.1" customHeight="1" x14ac:dyDescent="0.25">
      <c r="C9" s="117" t="s">
        <v>54</v>
      </c>
      <c r="D9" s="118">
        <f t="shared" si="1"/>
        <v>0.04</v>
      </c>
      <c r="E9" s="119">
        <v>0</v>
      </c>
      <c r="F9" s="119">
        <v>0</v>
      </c>
      <c r="G9" s="119">
        <v>0</v>
      </c>
      <c r="H9" s="119">
        <v>0</v>
      </c>
      <c r="I9" s="119">
        <v>0</v>
      </c>
      <c r="J9" s="119">
        <v>0</v>
      </c>
      <c r="K9" s="119">
        <v>0</v>
      </c>
      <c r="L9" s="119">
        <v>0</v>
      </c>
      <c r="M9" s="119">
        <v>0</v>
      </c>
      <c r="N9" s="119">
        <v>0</v>
      </c>
      <c r="O9" s="119">
        <v>0</v>
      </c>
      <c r="P9" s="119">
        <v>0</v>
      </c>
      <c r="Q9" s="119">
        <v>0</v>
      </c>
      <c r="R9" s="119">
        <v>0</v>
      </c>
      <c r="S9" s="119">
        <v>0</v>
      </c>
      <c r="T9" s="119">
        <v>0</v>
      </c>
      <c r="U9" s="119">
        <v>0</v>
      </c>
      <c r="V9" s="119">
        <v>0</v>
      </c>
      <c r="W9" s="119">
        <v>0</v>
      </c>
      <c r="X9" s="119">
        <v>0</v>
      </c>
      <c r="Y9" s="119">
        <v>0</v>
      </c>
      <c r="Z9" s="119">
        <v>0</v>
      </c>
    </row>
    <row r="10" spans="3:26" ht="27" x14ac:dyDescent="0.25">
      <c r="C10" s="120" t="s">
        <v>55</v>
      </c>
      <c r="D10" s="121">
        <f t="shared" si="1"/>
        <v>0.04</v>
      </c>
      <c r="E10" s="122">
        <v>0</v>
      </c>
      <c r="F10" s="122">
        <v>0</v>
      </c>
      <c r="G10" s="122">
        <v>0</v>
      </c>
      <c r="H10" s="122">
        <v>0</v>
      </c>
      <c r="I10" s="122">
        <v>0</v>
      </c>
      <c r="J10" s="122">
        <v>0</v>
      </c>
      <c r="K10" s="122">
        <v>0</v>
      </c>
      <c r="L10" s="122">
        <v>0</v>
      </c>
      <c r="M10" s="122">
        <v>0</v>
      </c>
      <c r="N10" s="122">
        <v>0</v>
      </c>
      <c r="O10" s="122">
        <v>0</v>
      </c>
      <c r="P10" s="122">
        <v>0</v>
      </c>
      <c r="Q10" s="122">
        <v>0</v>
      </c>
      <c r="R10" s="122">
        <v>0</v>
      </c>
      <c r="S10" s="122">
        <v>0</v>
      </c>
      <c r="T10" s="122">
        <v>0</v>
      </c>
      <c r="U10" s="122">
        <v>0</v>
      </c>
      <c r="V10" s="122">
        <v>0</v>
      </c>
      <c r="W10" s="122">
        <v>0</v>
      </c>
      <c r="X10" s="122">
        <v>0</v>
      </c>
      <c r="Y10" s="122">
        <v>0</v>
      </c>
      <c r="Z10" s="122">
        <v>0</v>
      </c>
    </row>
    <row r="11" spans="3:26" ht="39.75" x14ac:dyDescent="0.25">
      <c r="C11" s="117" t="s">
        <v>56</v>
      </c>
      <c r="D11" s="118">
        <f t="shared" si="1"/>
        <v>0.04</v>
      </c>
      <c r="E11" s="119">
        <v>0</v>
      </c>
      <c r="F11" s="119">
        <v>0</v>
      </c>
      <c r="G11" s="119">
        <v>0</v>
      </c>
      <c r="H11" s="119">
        <v>0</v>
      </c>
      <c r="I11" s="119">
        <v>0</v>
      </c>
      <c r="J11" s="119">
        <v>0</v>
      </c>
      <c r="K11" s="119">
        <v>0</v>
      </c>
      <c r="L11" s="119">
        <v>0</v>
      </c>
      <c r="M11" s="119">
        <v>0</v>
      </c>
      <c r="N11" s="119">
        <v>0</v>
      </c>
      <c r="O11" s="119">
        <v>0</v>
      </c>
      <c r="P11" s="119">
        <v>0</v>
      </c>
      <c r="Q11" s="119">
        <v>0</v>
      </c>
      <c r="R11" s="119">
        <v>0</v>
      </c>
      <c r="S11" s="119">
        <v>0</v>
      </c>
      <c r="T11" s="119">
        <v>0</v>
      </c>
      <c r="U11" s="119">
        <v>0</v>
      </c>
      <c r="V11" s="119">
        <v>0</v>
      </c>
      <c r="W11" s="119">
        <v>0</v>
      </c>
      <c r="X11" s="119">
        <v>0</v>
      </c>
      <c r="Y11" s="119">
        <v>0</v>
      </c>
      <c r="Z11" s="119">
        <v>0</v>
      </c>
    </row>
    <row r="12" spans="3:26" ht="39.75" x14ac:dyDescent="0.25">
      <c r="C12" s="120" t="s">
        <v>57</v>
      </c>
      <c r="D12" s="121">
        <f t="shared" si="1"/>
        <v>0.04</v>
      </c>
      <c r="E12" s="122">
        <v>0</v>
      </c>
      <c r="F12" s="122">
        <v>0</v>
      </c>
      <c r="G12" s="122">
        <v>0</v>
      </c>
      <c r="H12" s="122">
        <v>0</v>
      </c>
      <c r="I12" s="122">
        <v>0</v>
      </c>
      <c r="J12" s="122">
        <v>0</v>
      </c>
      <c r="K12" s="122">
        <v>0</v>
      </c>
      <c r="L12" s="122">
        <v>0</v>
      </c>
      <c r="M12" s="122">
        <v>0</v>
      </c>
      <c r="N12" s="122">
        <v>0</v>
      </c>
      <c r="O12" s="122">
        <v>0</v>
      </c>
      <c r="P12" s="122">
        <v>0</v>
      </c>
      <c r="Q12" s="122">
        <v>0</v>
      </c>
      <c r="R12" s="122">
        <v>0</v>
      </c>
      <c r="S12" s="122">
        <v>0</v>
      </c>
      <c r="T12" s="122">
        <v>0</v>
      </c>
      <c r="U12" s="122">
        <v>0</v>
      </c>
      <c r="V12" s="122">
        <v>0</v>
      </c>
      <c r="W12" s="122">
        <v>0</v>
      </c>
      <c r="X12" s="122">
        <v>0</v>
      </c>
      <c r="Y12" s="122">
        <v>0</v>
      </c>
      <c r="Z12" s="122">
        <v>0</v>
      </c>
    </row>
    <row r="13" spans="3:26" ht="39.75" x14ac:dyDescent="0.25">
      <c r="C13" s="117" t="s">
        <v>58</v>
      </c>
      <c r="D13" s="118">
        <f t="shared" si="1"/>
        <v>0.04</v>
      </c>
      <c r="E13" s="119">
        <v>0</v>
      </c>
      <c r="F13" s="119">
        <v>0</v>
      </c>
      <c r="G13" s="119">
        <v>0</v>
      </c>
      <c r="H13" s="119">
        <v>0</v>
      </c>
      <c r="I13" s="119">
        <v>0</v>
      </c>
      <c r="J13" s="119">
        <v>0</v>
      </c>
      <c r="K13" s="119">
        <v>0</v>
      </c>
      <c r="L13" s="119">
        <v>0</v>
      </c>
      <c r="M13" s="119">
        <v>0</v>
      </c>
      <c r="N13" s="119">
        <v>0</v>
      </c>
      <c r="O13" s="119">
        <v>0</v>
      </c>
      <c r="P13" s="119">
        <v>0</v>
      </c>
      <c r="Q13" s="119">
        <v>0</v>
      </c>
      <c r="R13" s="119">
        <v>0</v>
      </c>
      <c r="S13" s="119">
        <v>0</v>
      </c>
      <c r="T13" s="119">
        <v>0</v>
      </c>
      <c r="U13" s="119">
        <v>0</v>
      </c>
      <c r="V13" s="119">
        <v>0</v>
      </c>
      <c r="W13" s="119">
        <v>0</v>
      </c>
      <c r="X13" s="119">
        <v>0</v>
      </c>
      <c r="Y13" s="119">
        <v>0</v>
      </c>
      <c r="Z13" s="119">
        <v>0</v>
      </c>
    </row>
    <row r="14" spans="3:26" ht="52.5" x14ac:dyDescent="0.25">
      <c r="C14" s="120" t="s">
        <v>59</v>
      </c>
      <c r="D14" s="121">
        <f t="shared" si="1"/>
        <v>0.04</v>
      </c>
      <c r="E14" s="122">
        <v>0</v>
      </c>
      <c r="F14" s="122">
        <v>0</v>
      </c>
      <c r="G14" s="122">
        <v>0</v>
      </c>
      <c r="H14" s="122">
        <v>0</v>
      </c>
      <c r="I14" s="122">
        <v>0</v>
      </c>
      <c r="J14" s="122">
        <v>0</v>
      </c>
      <c r="K14" s="122">
        <v>0</v>
      </c>
      <c r="L14" s="122">
        <v>0</v>
      </c>
      <c r="M14" s="122">
        <v>0</v>
      </c>
      <c r="N14" s="122">
        <v>0</v>
      </c>
      <c r="O14" s="122">
        <v>0</v>
      </c>
      <c r="P14" s="122">
        <v>0</v>
      </c>
      <c r="Q14" s="122">
        <v>0</v>
      </c>
      <c r="R14" s="122">
        <v>0</v>
      </c>
      <c r="S14" s="122">
        <v>0</v>
      </c>
      <c r="T14" s="122">
        <v>0</v>
      </c>
      <c r="U14" s="122">
        <v>0</v>
      </c>
      <c r="V14" s="122">
        <v>0</v>
      </c>
      <c r="W14" s="122">
        <v>0</v>
      </c>
      <c r="X14" s="122">
        <v>0</v>
      </c>
      <c r="Y14" s="122">
        <v>0</v>
      </c>
      <c r="Z14" s="122">
        <v>0</v>
      </c>
    </row>
    <row r="15" spans="3:26" ht="52.5" x14ac:dyDescent="0.25">
      <c r="C15" s="117" t="s">
        <v>60</v>
      </c>
      <c r="D15" s="118">
        <f t="shared" si="1"/>
        <v>0.04</v>
      </c>
      <c r="E15" s="119">
        <v>0</v>
      </c>
      <c r="F15" s="119">
        <v>0</v>
      </c>
      <c r="G15" s="119">
        <v>0</v>
      </c>
      <c r="H15" s="119">
        <v>0</v>
      </c>
      <c r="I15" s="119">
        <v>0</v>
      </c>
      <c r="J15" s="119">
        <v>0</v>
      </c>
      <c r="K15" s="119">
        <v>0</v>
      </c>
      <c r="L15" s="119">
        <v>0</v>
      </c>
      <c r="M15" s="119">
        <v>0</v>
      </c>
      <c r="N15" s="119">
        <v>0</v>
      </c>
      <c r="O15" s="119">
        <v>0</v>
      </c>
      <c r="P15" s="119">
        <v>0</v>
      </c>
      <c r="Q15" s="119">
        <v>0</v>
      </c>
      <c r="R15" s="119">
        <v>0</v>
      </c>
      <c r="S15" s="119">
        <v>0</v>
      </c>
      <c r="T15" s="119">
        <v>0</v>
      </c>
      <c r="U15" s="119">
        <v>0</v>
      </c>
      <c r="V15" s="119">
        <v>0</v>
      </c>
      <c r="W15" s="119">
        <v>0</v>
      </c>
      <c r="X15" s="119">
        <v>0</v>
      </c>
      <c r="Y15" s="119">
        <v>0</v>
      </c>
      <c r="Z15" s="119">
        <v>0</v>
      </c>
    </row>
    <row r="16" spans="3:26" ht="23.1" customHeight="1" x14ac:dyDescent="0.25">
      <c r="C16" s="120" t="s">
        <v>61</v>
      </c>
      <c r="D16" s="121">
        <f t="shared" si="1"/>
        <v>0.04</v>
      </c>
      <c r="E16" s="122">
        <v>0</v>
      </c>
      <c r="F16" s="122">
        <v>0</v>
      </c>
      <c r="G16" s="122">
        <v>0</v>
      </c>
      <c r="H16" s="122">
        <v>0</v>
      </c>
      <c r="I16" s="122">
        <v>0</v>
      </c>
      <c r="J16" s="122">
        <v>0</v>
      </c>
      <c r="K16" s="122">
        <v>0</v>
      </c>
      <c r="L16" s="122">
        <v>0</v>
      </c>
      <c r="M16" s="122">
        <v>0</v>
      </c>
      <c r="N16" s="122">
        <v>0</v>
      </c>
      <c r="O16" s="122">
        <v>0</v>
      </c>
      <c r="P16" s="122">
        <v>0</v>
      </c>
      <c r="Q16" s="122">
        <v>0</v>
      </c>
      <c r="R16" s="122">
        <v>0</v>
      </c>
      <c r="S16" s="122">
        <v>0</v>
      </c>
      <c r="T16" s="122">
        <v>0</v>
      </c>
      <c r="U16" s="122">
        <v>0</v>
      </c>
      <c r="V16" s="122">
        <v>0</v>
      </c>
      <c r="W16" s="122">
        <v>0</v>
      </c>
      <c r="X16" s="122">
        <v>0</v>
      </c>
      <c r="Y16" s="122">
        <v>0</v>
      </c>
      <c r="Z16" s="122">
        <v>0</v>
      </c>
    </row>
    <row r="17" spans="2:26" ht="27" x14ac:dyDescent="0.25">
      <c r="C17" s="117" t="s">
        <v>62</v>
      </c>
      <c r="D17" s="118">
        <f t="shared" si="1"/>
        <v>0.04</v>
      </c>
      <c r="E17" s="119">
        <v>0</v>
      </c>
      <c r="F17" s="119">
        <v>0</v>
      </c>
      <c r="G17" s="119">
        <v>0</v>
      </c>
      <c r="H17" s="119">
        <v>0</v>
      </c>
      <c r="I17" s="119">
        <v>0</v>
      </c>
      <c r="J17" s="119">
        <v>0</v>
      </c>
      <c r="K17" s="119">
        <v>0</v>
      </c>
      <c r="L17" s="119">
        <v>0</v>
      </c>
      <c r="M17" s="119">
        <v>0</v>
      </c>
      <c r="N17" s="119">
        <v>0</v>
      </c>
      <c r="O17" s="119">
        <v>0</v>
      </c>
      <c r="P17" s="119">
        <v>0</v>
      </c>
      <c r="Q17" s="119">
        <v>0</v>
      </c>
      <c r="R17" s="119">
        <v>0</v>
      </c>
      <c r="S17" s="119">
        <v>0</v>
      </c>
      <c r="T17" s="119">
        <v>0</v>
      </c>
      <c r="U17" s="119">
        <v>0</v>
      </c>
      <c r="V17" s="119">
        <v>0</v>
      </c>
      <c r="W17" s="119">
        <v>0</v>
      </c>
      <c r="X17" s="119">
        <v>0</v>
      </c>
      <c r="Y17" s="119">
        <v>0</v>
      </c>
      <c r="Z17" s="119">
        <v>0</v>
      </c>
    </row>
    <row r="18" spans="2:26" ht="23.1" customHeight="1" x14ac:dyDescent="0.25">
      <c r="C18" s="120" t="s">
        <v>63</v>
      </c>
      <c r="D18" s="121">
        <f t="shared" si="1"/>
        <v>0.04</v>
      </c>
      <c r="E18" s="122">
        <v>0.04</v>
      </c>
      <c r="F18" s="122">
        <v>0.04</v>
      </c>
      <c r="G18" s="122">
        <v>0.04</v>
      </c>
      <c r="H18" s="122">
        <v>0</v>
      </c>
      <c r="I18" s="122">
        <v>0.04</v>
      </c>
      <c r="J18" s="122">
        <v>0.04</v>
      </c>
      <c r="K18" s="122">
        <v>0</v>
      </c>
      <c r="L18" s="122">
        <v>0</v>
      </c>
      <c r="M18" s="122">
        <v>0.04</v>
      </c>
      <c r="N18" s="122">
        <v>0.04</v>
      </c>
      <c r="O18" s="122">
        <v>0.04</v>
      </c>
      <c r="P18" s="122">
        <v>0.04</v>
      </c>
      <c r="Q18" s="122">
        <v>0.04</v>
      </c>
      <c r="R18" s="122">
        <v>0.04</v>
      </c>
      <c r="S18" s="122">
        <v>0</v>
      </c>
      <c r="T18" s="122">
        <v>0.04</v>
      </c>
      <c r="U18" s="122">
        <v>0.04</v>
      </c>
      <c r="V18" s="122">
        <v>0.04</v>
      </c>
      <c r="W18" s="122">
        <v>0.04</v>
      </c>
      <c r="X18" s="122">
        <v>0.04</v>
      </c>
      <c r="Y18" s="122">
        <v>0.04</v>
      </c>
      <c r="Z18" s="122">
        <v>0.04</v>
      </c>
    </row>
    <row r="19" spans="2:26" ht="23.1" customHeight="1" x14ac:dyDescent="0.25">
      <c r="C19" s="117" t="s">
        <v>64</v>
      </c>
      <c r="D19" s="118">
        <f t="shared" si="1"/>
        <v>0.04</v>
      </c>
      <c r="E19" s="119">
        <v>0</v>
      </c>
      <c r="F19" s="119">
        <v>0.04</v>
      </c>
      <c r="G19" s="119">
        <v>0.04</v>
      </c>
      <c r="H19" s="119">
        <v>0.04</v>
      </c>
      <c r="I19" s="119">
        <v>0.04</v>
      </c>
      <c r="J19" s="119">
        <v>0</v>
      </c>
      <c r="K19" s="119">
        <v>0</v>
      </c>
      <c r="L19" s="119">
        <v>0.04</v>
      </c>
      <c r="M19" s="119">
        <v>0</v>
      </c>
      <c r="N19" s="119">
        <v>0</v>
      </c>
      <c r="O19" s="119">
        <v>0</v>
      </c>
      <c r="P19" s="119">
        <v>0</v>
      </c>
      <c r="Q19" s="119">
        <v>0</v>
      </c>
      <c r="R19" s="119">
        <v>0</v>
      </c>
      <c r="S19" s="119">
        <v>0</v>
      </c>
      <c r="T19" s="119">
        <v>0</v>
      </c>
      <c r="U19" s="119">
        <v>0</v>
      </c>
      <c r="V19" s="119">
        <v>0</v>
      </c>
      <c r="W19" s="119">
        <v>0</v>
      </c>
      <c r="X19" s="119">
        <v>0</v>
      </c>
      <c r="Y19" s="119">
        <v>0</v>
      </c>
      <c r="Z19" s="119">
        <v>0</v>
      </c>
    </row>
    <row r="20" spans="2:26" ht="23.1" customHeight="1" x14ac:dyDescent="0.25">
      <c r="C20" s="120" t="s">
        <v>65</v>
      </c>
      <c r="D20" s="121">
        <f t="shared" si="1"/>
        <v>0.04</v>
      </c>
      <c r="E20" s="122">
        <v>0</v>
      </c>
      <c r="F20" s="122">
        <v>0</v>
      </c>
      <c r="G20" s="122">
        <v>0</v>
      </c>
      <c r="H20" s="122">
        <v>0</v>
      </c>
      <c r="I20" s="122">
        <v>0</v>
      </c>
      <c r="J20" s="122">
        <v>0</v>
      </c>
      <c r="K20" s="122">
        <v>0</v>
      </c>
      <c r="L20" s="122">
        <v>0</v>
      </c>
      <c r="M20" s="122">
        <v>0</v>
      </c>
      <c r="N20" s="122">
        <v>0</v>
      </c>
      <c r="O20" s="122">
        <v>0</v>
      </c>
      <c r="P20" s="122">
        <v>0</v>
      </c>
      <c r="Q20" s="122">
        <v>0</v>
      </c>
      <c r="R20" s="122">
        <v>0</v>
      </c>
      <c r="S20" s="122">
        <v>0</v>
      </c>
      <c r="T20" s="122">
        <v>0</v>
      </c>
      <c r="U20" s="122">
        <v>0</v>
      </c>
      <c r="V20" s="122">
        <v>0</v>
      </c>
      <c r="W20" s="122">
        <v>0</v>
      </c>
      <c r="X20" s="122">
        <v>0</v>
      </c>
      <c r="Y20" s="122">
        <v>0</v>
      </c>
      <c r="Z20" s="122">
        <v>0</v>
      </c>
    </row>
    <row r="21" spans="2:26" ht="27" x14ac:dyDescent="0.25">
      <c r="C21" s="117" t="s">
        <v>66</v>
      </c>
      <c r="D21" s="118">
        <f t="shared" si="1"/>
        <v>0.04</v>
      </c>
      <c r="E21" s="119">
        <v>0</v>
      </c>
      <c r="F21" s="119">
        <v>0</v>
      </c>
      <c r="G21" s="119">
        <v>0</v>
      </c>
      <c r="H21" s="119">
        <v>0</v>
      </c>
      <c r="I21" s="119">
        <v>0</v>
      </c>
      <c r="J21" s="119">
        <v>0</v>
      </c>
      <c r="K21" s="119">
        <v>0</v>
      </c>
      <c r="L21" s="119">
        <v>0</v>
      </c>
      <c r="M21" s="119">
        <v>0</v>
      </c>
      <c r="N21" s="119">
        <v>0</v>
      </c>
      <c r="O21" s="119">
        <v>0</v>
      </c>
      <c r="P21" s="119">
        <v>0</v>
      </c>
      <c r="Q21" s="119">
        <v>0</v>
      </c>
      <c r="R21" s="119">
        <v>0</v>
      </c>
      <c r="S21" s="119">
        <v>0</v>
      </c>
      <c r="T21" s="119">
        <v>0</v>
      </c>
      <c r="U21" s="119">
        <v>0</v>
      </c>
      <c r="V21" s="119">
        <v>0</v>
      </c>
      <c r="W21" s="119">
        <v>0</v>
      </c>
      <c r="X21" s="119">
        <v>0</v>
      </c>
      <c r="Y21" s="119">
        <v>0</v>
      </c>
      <c r="Z21" s="119">
        <v>0</v>
      </c>
    </row>
    <row r="22" spans="2:26" ht="27" x14ac:dyDescent="0.25">
      <c r="C22" s="120" t="s">
        <v>67</v>
      </c>
      <c r="D22" s="121">
        <f t="shared" si="1"/>
        <v>0.04</v>
      </c>
      <c r="E22" s="122">
        <v>0</v>
      </c>
      <c r="F22" s="122">
        <v>0</v>
      </c>
      <c r="G22" s="122">
        <v>0</v>
      </c>
      <c r="H22" s="122">
        <v>0</v>
      </c>
      <c r="I22" s="122">
        <v>0</v>
      </c>
      <c r="J22" s="122">
        <v>0</v>
      </c>
      <c r="K22" s="122">
        <v>0</v>
      </c>
      <c r="L22" s="122">
        <v>0</v>
      </c>
      <c r="M22" s="122">
        <v>0</v>
      </c>
      <c r="N22" s="122">
        <v>0</v>
      </c>
      <c r="O22" s="122">
        <v>0</v>
      </c>
      <c r="P22" s="122">
        <v>0</v>
      </c>
      <c r="Q22" s="122">
        <v>0</v>
      </c>
      <c r="R22" s="122">
        <v>0</v>
      </c>
      <c r="S22" s="122">
        <v>0</v>
      </c>
      <c r="T22" s="122">
        <v>0</v>
      </c>
      <c r="U22" s="122">
        <v>0</v>
      </c>
      <c r="V22" s="122">
        <v>0</v>
      </c>
      <c r="W22" s="122">
        <v>0</v>
      </c>
      <c r="X22" s="122">
        <v>0</v>
      </c>
      <c r="Y22" s="122">
        <v>0</v>
      </c>
      <c r="Z22" s="122">
        <v>0</v>
      </c>
    </row>
    <row r="23" spans="2:26" ht="27" x14ac:dyDescent="0.25">
      <c r="C23" s="117" t="s">
        <v>68</v>
      </c>
      <c r="D23" s="118">
        <f t="shared" si="1"/>
        <v>0.04</v>
      </c>
      <c r="E23" s="119">
        <v>0</v>
      </c>
      <c r="F23" s="119">
        <v>0</v>
      </c>
      <c r="G23" s="119">
        <v>0</v>
      </c>
      <c r="H23" s="119">
        <v>0</v>
      </c>
      <c r="I23" s="119">
        <v>0</v>
      </c>
      <c r="J23" s="119">
        <v>0</v>
      </c>
      <c r="K23" s="119">
        <v>0</v>
      </c>
      <c r="L23" s="119">
        <v>0</v>
      </c>
      <c r="M23" s="119">
        <v>0</v>
      </c>
      <c r="N23" s="119">
        <v>0</v>
      </c>
      <c r="O23" s="119">
        <v>0</v>
      </c>
      <c r="P23" s="119">
        <v>0</v>
      </c>
      <c r="Q23" s="119">
        <v>0</v>
      </c>
      <c r="R23" s="119">
        <v>0</v>
      </c>
      <c r="S23" s="119">
        <v>0</v>
      </c>
      <c r="T23" s="119">
        <v>0</v>
      </c>
      <c r="U23" s="119">
        <v>0</v>
      </c>
      <c r="V23" s="119">
        <v>0</v>
      </c>
      <c r="W23" s="119">
        <v>0</v>
      </c>
      <c r="X23" s="119">
        <v>0</v>
      </c>
      <c r="Y23" s="119">
        <v>0</v>
      </c>
      <c r="Z23" s="119">
        <v>0</v>
      </c>
    </row>
    <row r="24" spans="2:26" ht="27" x14ac:dyDescent="0.25">
      <c r="C24" s="120" t="s">
        <v>69</v>
      </c>
      <c r="D24" s="121">
        <f t="shared" si="1"/>
        <v>0.04</v>
      </c>
      <c r="E24" s="122">
        <v>0</v>
      </c>
      <c r="F24" s="122">
        <v>0</v>
      </c>
      <c r="G24" s="122">
        <v>0</v>
      </c>
      <c r="H24" s="122">
        <v>0</v>
      </c>
      <c r="I24" s="122">
        <v>0</v>
      </c>
      <c r="J24" s="122">
        <v>0</v>
      </c>
      <c r="K24" s="122">
        <v>0</v>
      </c>
      <c r="L24" s="122">
        <v>0</v>
      </c>
      <c r="M24" s="122">
        <v>0</v>
      </c>
      <c r="N24" s="122">
        <v>0</v>
      </c>
      <c r="O24" s="122">
        <v>0</v>
      </c>
      <c r="P24" s="122">
        <v>0</v>
      </c>
      <c r="Q24" s="122">
        <v>0</v>
      </c>
      <c r="R24" s="122">
        <v>0</v>
      </c>
      <c r="S24" s="122">
        <v>0</v>
      </c>
      <c r="T24" s="122">
        <v>0</v>
      </c>
      <c r="U24" s="122">
        <v>0</v>
      </c>
      <c r="V24" s="122">
        <v>0</v>
      </c>
      <c r="W24" s="122">
        <v>0</v>
      </c>
      <c r="X24" s="122">
        <v>0</v>
      </c>
      <c r="Y24" s="122">
        <v>0</v>
      </c>
      <c r="Z24" s="122">
        <v>0</v>
      </c>
    </row>
    <row r="25" spans="2:26" ht="23.1" customHeight="1" x14ac:dyDescent="0.25">
      <c r="C25" s="117" t="s">
        <v>70</v>
      </c>
      <c r="D25" s="118">
        <f t="shared" si="1"/>
        <v>0.04</v>
      </c>
      <c r="E25" s="119">
        <v>0</v>
      </c>
      <c r="F25" s="119">
        <v>0</v>
      </c>
      <c r="G25" s="119">
        <v>0</v>
      </c>
      <c r="H25" s="119">
        <v>0</v>
      </c>
      <c r="I25" s="119">
        <v>0</v>
      </c>
      <c r="J25" s="119">
        <v>0</v>
      </c>
      <c r="K25" s="119">
        <v>0</v>
      </c>
      <c r="L25" s="119">
        <v>0</v>
      </c>
      <c r="M25" s="119">
        <v>0</v>
      </c>
      <c r="N25" s="119">
        <v>0</v>
      </c>
      <c r="O25" s="119">
        <v>0</v>
      </c>
      <c r="P25" s="119">
        <v>0</v>
      </c>
      <c r="Q25" s="119">
        <v>0</v>
      </c>
      <c r="R25" s="119">
        <v>0</v>
      </c>
      <c r="S25" s="119">
        <v>0</v>
      </c>
      <c r="T25" s="119">
        <v>0</v>
      </c>
      <c r="U25" s="119">
        <v>0</v>
      </c>
      <c r="V25" s="119">
        <v>0</v>
      </c>
      <c r="W25" s="119">
        <v>0</v>
      </c>
      <c r="X25" s="119">
        <v>0</v>
      </c>
      <c r="Y25" s="119">
        <v>0</v>
      </c>
      <c r="Z25" s="119">
        <v>0</v>
      </c>
    </row>
    <row r="26" spans="2:26" ht="27" x14ac:dyDescent="0.25">
      <c r="C26" s="120" t="s">
        <v>71</v>
      </c>
      <c r="D26" s="121">
        <f t="shared" si="1"/>
        <v>0.04</v>
      </c>
      <c r="E26" s="122">
        <v>0</v>
      </c>
      <c r="F26" s="122">
        <v>0</v>
      </c>
      <c r="G26" s="122">
        <v>0</v>
      </c>
      <c r="H26" s="122">
        <v>0</v>
      </c>
      <c r="I26" s="122">
        <v>0</v>
      </c>
      <c r="J26" s="122">
        <v>0</v>
      </c>
      <c r="K26" s="122">
        <v>0</v>
      </c>
      <c r="L26" s="122">
        <v>0</v>
      </c>
      <c r="M26" s="122">
        <v>0</v>
      </c>
      <c r="N26" s="122">
        <v>0</v>
      </c>
      <c r="O26" s="122">
        <v>0</v>
      </c>
      <c r="P26" s="122">
        <v>0</v>
      </c>
      <c r="Q26" s="122">
        <v>0</v>
      </c>
      <c r="R26" s="122">
        <v>0</v>
      </c>
      <c r="S26" s="122">
        <v>0</v>
      </c>
      <c r="T26" s="122">
        <v>0</v>
      </c>
      <c r="U26" s="122">
        <v>0</v>
      </c>
      <c r="V26" s="122">
        <v>0</v>
      </c>
      <c r="W26" s="122">
        <v>0</v>
      </c>
      <c r="X26" s="122">
        <v>0</v>
      </c>
      <c r="Y26" s="122">
        <v>0</v>
      </c>
      <c r="Z26" s="122">
        <v>0</v>
      </c>
    </row>
    <row r="27" spans="2:26" ht="27" x14ac:dyDescent="0.25">
      <c r="C27" s="117" t="s">
        <v>72</v>
      </c>
      <c r="D27" s="118">
        <f t="shared" si="1"/>
        <v>0.04</v>
      </c>
      <c r="E27" s="119">
        <v>0</v>
      </c>
      <c r="F27" s="119">
        <v>0</v>
      </c>
      <c r="G27" s="119">
        <v>0</v>
      </c>
      <c r="H27" s="119">
        <v>0</v>
      </c>
      <c r="I27" s="119">
        <v>0</v>
      </c>
      <c r="J27" s="119">
        <v>0</v>
      </c>
      <c r="K27" s="119">
        <v>0</v>
      </c>
      <c r="L27" s="119">
        <v>0</v>
      </c>
      <c r="M27" s="119">
        <v>0</v>
      </c>
      <c r="N27" s="119">
        <v>0</v>
      </c>
      <c r="O27" s="119">
        <v>0</v>
      </c>
      <c r="P27" s="119">
        <v>0</v>
      </c>
      <c r="Q27" s="119">
        <v>0</v>
      </c>
      <c r="R27" s="119">
        <v>0</v>
      </c>
      <c r="S27" s="119">
        <v>0</v>
      </c>
      <c r="T27" s="119">
        <v>0</v>
      </c>
      <c r="U27" s="119">
        <v>0</v>
      </c>
      <c r="V27" s="119">
        <v>0</v>
      </c>
      <c r="W27" s="119">
        <v>0</v>
      </c>
      <c r="X27" s="119">
        <v>0</v>
      </c>
      <c r="Y27" s="119">
        <v>0</v>
      </c>
      <c r="Z27" s="119">
        <v>0</v>
      </c>
    </row>
    <row r="28" spans="2:26" ht="27" x14ac:dyDescent="0.25">
      <c r="C28" s="120" t="s">
        <v>73</v>
      </c>
      <c r="D28" s="121">
        <f t="shared" si="1"/>
        <v>0.04</v>
      </c>
      <c r="E28" s="122">
        <v>0</v>
      </c>
      <c r="F28" s="122">
        <v>0</v>
      </c>
      <c r="G28" s="122">
        <v>0</v>
      </c>
      <c r="H28" s="122">
        <v>0</v>
      </c>
      <c r="I28" s="122">
        <v>0</v>
      </c>
      <c r="J28" s="122">
        <v>0</v>
      </c>
      <c r="K28" s="122">
        <v>0</v>
      </c>
      <c r="L28" s="122">
        <v>0</v>
      </c>
      <c r="M28" s="122">
        <v>0</v>
      </c>
      <c r="N28" s="122">
        <v>0</v>
      </c>
      <c r="O28" s="122">
        <v>0</v>
      </c>
      <c r="P28" s="122">
        <v>0</v>
      </c>
      <c r="Q28" s="122">
        <v>0</v>
      </c>
      <c r="R28" s="122">
        <v>0</v>
      </c>
      <c r="S28" s="122">
        <v>0</v>
      </c>
      <c r="T28" s="122">
        <v>0</v>
      </c>
      <c r="U28" s="122">
        <v>0</v>
      </c>
      <c r="V28" s="122">
        <v>0</v>
      </c>
      <c r="W28" s="122">
        <v>0</v>
      </c>
      <c r="X28" s="122">
        <v>0</v>
      </c>
      <c r="Y28" s="122">
        <v>0</v>
      </c>
      <c r="Z28" s="122">
        <v>0</v>
      </c>
    </row>
    <row r="29" spans="2:26" ht="27" x14ac:dyDescent="0.25">
      <c r="C29" s="117" t="s">
        <v>74</v>
      </c>
      <c r="D29" s="118">
        <f t="shared" si="1"/>
        <v>0.04</v>
      </c>
      <c r="E29" s="119">
        <v>0</v>
      </c>
      <c r="F29" s="119">
        <v>0</v>
      </c>
      <c r="G29" s="119">
        <v>0</v>
      </c>
      <c r="H29" s="119">
        <v>0</v>
      </c>
      <c r="I29" s="119">
        <v>0</v>
      </c>
      <c r="J29" s="119">
        <v>0</v>
      </c>
      <c r="K29" s="119">
        <v>0</v>
      </c>
      <c r="L29" s="119">
        <v>0</v>
      </c>
      <c r="M29" s="119">
        <v>0</v>
      </c>
      <c r="N29" s="119">
        <v>0</v>
      </c>
      <c r="O29" s="119">
        <v>0</v>
      </c>
      <c r="P29" s="119">
        <v>0</v>
      </c>
      <c r="Q29" s="119">
        <v>0</v>
      </c>
      <c r="R29" s="119">
        <v>0</v>
      </c>
      <c r="S29" s="119">
        <v>0</v>
      </c>
      <c r="T29" s="119">
        <v>0</v>
      </c>
      <c r="U29" s="119">
        <v>0</v>
      </c>
      <c r="V29" s="119">
        <v>0</v>
      </c>
      <c r="W29" s="119">
        <v>0</v>
      </c>
      <c r="X29" s="119">
        <v>0</v>
      </c>
      <c r="Y29" s="119">
        <v>0</v>
      </c>
      <c r="Z29" s="119">
        <v>0</v>
      </c>
    </row>
    <row r="30" spans="2:26" x14ac:dyDescent="0.25">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2:26" ht="14.25" x14ac:dyDescent="0.25">
      <c r="B31" s="227" t="s">
        <v>258</v>
      </c>
      <c r="C31" s="229" t="s">
        <v>287</v>
      </c>
    </row>
    <row r="32" spans="2:26" ht="14.25" x14ac:dyDescent="0.25">
      <c r="B32" s="227" t="s">
        <v>259</v>
      </c>
      <c r="C32" s="229" t="s">
        <v>282</v>
      </c>
    </row>
    <row r="33" spans="2:3" s="48" customFormat="1" ht="17.25" x14ac:dyDescent="0.25">
      <c r="B33" s="228" t="s">
        <v>260</v>
      </c>
      <c r="C33" s="229" t="s">
        <v>288</v>
      </c>
    </row>
    <row r="34" spans="2:3" s="48" customFormat="1" ht="17.25" x14ac:dyDescent="0.25">
      <c r="B34" s="228" t="s">
        <v>261</v>
      </c>
      <c r="C34" s="229" t="s">
        <v>288</v>
      </c>
    </row>
    <row r="35" spans="2:3" s="48" customFormat="1" ht="17.25" x14ac:dyDescent="0.25">
      <c r="B35" s="228" t="s">
        <v>262</v>
      </c>
      <c r="C35" s="229" t="s">
        <v>288</v>
      </c>
    </row>
    <row r="36" spans="2:3" s="48" customFormat="1" ht="17.25" x14ac:dyDescent="0.25">
      <c r="B36" s="228" t="s">
        <v>263</v>
      </c>
      <c r="C36" s="229" t="s">
        <v>288</v>
      </c>
    </row>
    <row r="37" spans="2:3" ht="14.25" x14ac:dyDescent="0.25">
      <c r="B37" s="227" t="s">
        <v>264</v>
      </c>
      <c r="C37" s="229" t="s">
        <v>289</v>
      </c>
    </row>
    <row r="38" spans="2:3" ht="14.25" x14ac:dyDescent="0.2">
      <c r="B38" s="227" t="s">
        <v>265</v>
      </c>
      <c r="C38" s="230" t="s">
        <v>290</v>
      </c>
    </row>
    <row r="39" spans="2:3" ht="14.25" x14ac:dyDescent="0.2">
      <c r="B39" s="227" t="s">
        <v>266</v>
      </c>
      <c r="C39" s="231" t="s">
        <v>295</v>
      </c>
    </row>
    <row r="40" spans="2:3" ht="14.25" x14ac:dyDescent="0.2">
      <c r="B40" s="227" t="s">
        <v>267</v>
      </c>
      <c r="C40" s="231" t="s">
        <v>296</v>
      </c>
    </row>
    <row r="41" spans="2:3" ht="14.25" x14ac:dyDescent="0.2">
      <c r="B41" s="227" t="s">
        <v>268</v>
      </c>
      <c r="C41" s="230" t="s">
        <v>283</v>
      </c>
    </row>
    <row r="42" spans="2:3" ht="14.25" x14ac:dyDescent="0.25">
      <c r="B42" s="227" t="s">
        <v>269</v>
      </c>
      <c r="C42" s="229" t="s">
        <v>288</v>
      </c>
    </row>
    <row r="43" spans="2:3" ht="14.25" x14ac:dyDescent="0.2">
      <c r="B43" s="227" t="s">
        <v>270</v>
      </c>
      <c r="C43" s="231" t="s">
        <v>294</v>
      </c>
    </row>
    <row r="44" spans="2:3" ht="14.25" x14ac:dyDescent="0.2">
      <c r="B44" s="227" t="s">
        <v>271</v>
      </c>
      <c r="C44" s="230" t="s">
        <v>291</v>
      </c>
    </row>
    <row r="45" spans="2:3" ht="14.25" x14ac:dyDescent="0.2">
      <c r="B45" s="227" t="s">
        <v>272</v>
      </c>
      <c r="C45" s="230" t="s">
        <v>284</v>
      </c>
    </row>
    <row r="46" spans="2:3" ht="14.25" x14ac:dyDescent="0.2">
      <c r="B46" s="227" t="s">
        <v>273</v>
      </c>
      <c r="C46" s="230" t="s">
        <v>292</v>
      </c>
    </row>
    <row r="47" spans="2:3" ht="14.25" x14ac:dyDescent="0.2">
      <c r="B47" s="227" t="s">
        <v>274</v>
      </c>
      <c r="C47" s="230" t="s">
        <v>285</v>
      </c>
    </row>
    <row r="48" spans="2:3" ht="14.25" x14ac:dyDescent="0.2">
      <c r="B48" s="227" t="s">
        <v>275</v>
      </c>
      <c r="C48" s="230" t="s">
        <v>285</v>
      </c>
    </row>
    <row r="49" spans="2:3" ht="14.25" x14ac:dyDescent="0.25">
      <c r="B49" s="227" t="s">
        <v>276</v>
      </c>
      <c r="C49" s="229" t="s">
        <v>288</v>
      </c>
    </row>
    <row r="50" spans="2:3" ht="14.25" x14ac:dyDescent="0.2">
      <c r="B50" s="227" t="s">
        <v>277</v>
      </c>
      <c r="C50" s="230" t="s">
        <v>286</v>
      </c>
    </row>
    <row r="51" spans="2:3" ht="14.25" x14ac:dyDescent="0.2">
      <c r="B51" s="227" t="s">
        <v>278</v>
      </c>
      <c r="C51" s="230" t="s">
        <v>286</v>
      </c>
    </row>
    <row r="52" spans="2:3" ht="14.25" x14ac:dyDescent="0.2">
      <c r="B52" s="227" t="s">
        <v>279</v>
      </c>
      <c r="C52" s="230" t="s">
        <v>293</v>
      </c>
    </row>
    <row r="53" spans="2:3" ht="14.25" x14ac:dyDescent="0.2">
      <c r="B53" s="227" t="s">
        <v>280</v>
      </c>
      <c r="C53" s="230" t="s">
        <v>286</v>
      </c>
    </row>
    <row r="54" spans="2:3" ht="14.25" x14ac:dyDescent="0.2">
      <c r="B54" s="227" t="s">
        <v>281</v>
      </c>
      <c r="C54" s="230" t="s">
        <v>286</v>
      </c>
    </row>
  </sheetData>
  <mergeCells count="3">
    <mergeCell ref="C2:C3"/>
    <mergeCell ref="D2:D3"/>
    <mergeCell ref="E2:Z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E468-6590-499D-B0B5-5A212E3FEC91}">
  <sheetPr>
    <tabColor theme="7"/>
  </sheetPr>
  <dimension ref="A1:Z10"/>
  <sheetViews>
    <sheetView zoomScaleNormal="100" workbookViewId="0"/>
  </sheetViews>
  <sheetFormatPr defaultColWidth="9.140625" defaultRowHeight="14.25" x14ac:dyDescent="0.25"/>
  <cols>
    <col min="1" max="1" width="3" style="42" customWidth="1"/>
    <col min="2" max="2" width="15.28515625" style="42" customWidth="1"/>
    <col min="3" max="13" width="8.5703125" style="42" customWidth="1"/>
    <col min="14" max="14" width="13" style="42" customWidth="1"/>
    <col min="15" max="24" width="5.5703125" style="42" bestFit="1" customWidth="1"/>
    <col min="25" max="25" width="11" style="42" customWidth="1"/>
    <col min="26" max="16384" width="9.140625" style="42"/>
  </cols>
  <sheetData>
    <row r="1" spans="1:26" ht="15" thickBot="1" x14ac:dyDescent="0.3">
      <c r="B1" s="224" t="s">
        <v>257</v>
      </c>
    </row>
    <row r="2" spans="1:26" s="38" customFormat="1" ht="29.25" customHeight="1" thickBot="1" x14ac:dyDescent="0.3">
      <c r="A2" s="39"/>
      <c r="B2" s="208"/>
      <c r="C2" s="209" t="s">
        <v>44</v>
      </c>
      <c r="D2" s="209"/>
      <c r="E2" s="209"/>
      <c r="F2" s="209"/>
      <c r="G2" s="209"/>
      <c r="H2" s="209"/>
      <c r="I2" s="209"/>
      <c r="J2" s="209"/>
      <c r="K2" s="209"/>
      <c r="L2" s="209"/>
      <c r="M2" s="209"/>
      <c r="N2" s="210" t="s">
        <v>146</v>
      </c>
      <c r="O2"/>
      <c r="P2"/>
      <c r="Q2"/>
      <c r="R2"/>
      <c r="S2"/>
      <c r="T2"/>
      <c r="U2"/>
      <c r="V2"/>
      <c r="W2"/>
      <c r="X2"/>
      <c r="Y2"/>
      <c r="Z2"/>
    </row>
    <row r="3" spans="1:26" s="38" customFormat="1" ht="21" customHeight="1" thickBot="1" x14ac:dyDescent="0.3">
      <c r="A3" s="39"/>
      <c r="B3" s="208"/>
      <c r="C3" s="105">
        <f>'Table 7'!E3</f>
        <v>2868</v>
      </c>
      <c r="D3" s="105" t="str">
        <f>'Table 7'!F3</f>
        <v>CG 1/2</v>
      </c>
      <c r="E3" s="105" t="str">
        <f>'Table 7'!G3</f>
        <v>CG 3</v>
      </c>
      <c r="F3" s="105" t="str">
        <f>'Table 7'!H3</f>
        <v>PL 1</v>
      </c>
      <c r="G3" s="105">
        <f>'Table 7'!I3</f>
        <v>3326</v>
      </c>
      <c r="H3" s="105">
        <f>'Table 7'!J3</f>
        <v>3603</v>
      </c>
      <c r="I3" s="105">
        <f>'Table 7'!K3</f>
        <v>3645</v>
      </c>
      <c r="J3" s="105" t="str">
        <f>'Table 7'!L3</f>
        <v>PL 2</v>
      </c>
      <c r="K3" s="105">
        <f>'Table 7'!M3</f>
        <v>3657</v>
      </c>
      <c r="L3" s="105">
        <f>'Table 7'!N3</f>
        <v>3671</v>
      </c>
      <c r="M3" s="105">
        <f>'Table 7'!O3</f>
        <v>3686</v>
      </c>
      <c r="N3" s="210"/>
      <c r="O3"/>
      <c r="P3"/>
      <c r="Q3"/>
      <c r="R3"/>
      <c r="S3"/>
      <c r="T3"/>
      <c r="U3"/>
      <c r="V3"/>
      <c r="W3"/>
      <c r="X3"/>
      <c r="Y3"/>
      <c r="Z3"/>
    </row>
    <row r="4" spans="1:26" s="38" customFormat="1" ht="30" customHeight="1" thickBot="1" x14ac:dyDescent="0.3">
      <c r="A4" s="39"/>
      <c r="B4" s="107" t="s">
        <v>1</v>
      </c>
      <c r="C4" s="108">
        <v>350</v>
      </c>
      <c r="D4" s="108">
        <v>402</v>
      </c>
      <c r="E4" s="108">
        <v>123</v>
      </c>
      <c r="F4" s="108">
        <v>100</v>
      </c>
      <c r="G4" s="108">
        <v>100</v>
      </c>
      <c r="H4" s="108">
        <v>220</v>
      </c>
      <c r="I4" s="108">
        <v>500</v>
      </c>
      <c r="J4" s="108">
        <v>600</v>
      </c>
      <c r="K4" s="108">
        <v>200</v>
      </c>
      <c r="L4" s="108">
        <v>400</v>
      </c>
      <c r="M4" s="108">
        <v>30</v>
      </c>
      <c r="N4" s="210"/>
      <c r="O4"/>
      <c r="P4"/>
      <c r="Q4"/>
      <c r="R4"/>
      <c r="S4"/>
      <c r="T4"/>
      <c r="U4"/>
      <c r="V4"/>
      <c r="W4"/>
      <c r="X4"/>
      <c r="Y4"/>
      <c r="Z4"/>
    </row>
    <row r="5" spans="1:26" s="38" customFormat="1" ht="30" customHeight="1" thickBot="1" x14ac:dyDescent="0.3">
      <c r="A5" s="39"/>
      <c r="B5" s="111" t="s">
        <v>49</v>
      </c>
      <c r="C5" s="112">
        <f>'Table 7'!E4</f>
        <v>0.08</v>
      </c>
      <c r="D5" s="112">
        <f>'Table 7'!F4</f>
        <v>0.16</v>
      </c>
      <c r="E5" s="112">
        <f>'Table 7'!G4</f>
        <v>0.12</v>
      </c>
      <c r="F5" s="112">
        <f>'Table 7'!H4</f>
        <v>0.08</v>
      </c>
      <c r="G5" s="112">
        <f>'Table 7'!I4</f>
        <v>0.12</v>
      </c>
      <c r="H5" s="112">
        <f>'Table 7'!J4</f>
        <v>0.04</v>
      </c>
      <c r="I5" s="112">
        <f>'Table 7'!K4</f>
        <v>0</v>
      </c>
      <c r="J5" s="112">
        <f>'Table 7'!L4</f>
        <v>0.08</v>
      </c>
      <c r="K5" s="112">
        <f>'Table 7'!M4</f>
        <v>0.04</v>
      </c>
      <c r="L5" s="112">
        <f>'Table 7'!N4</f>
        <v>0.04</v>
      </c>
      <c r="M5" s="112">
        <f>'Table 7'!O4</f>
        <v>0.04</v>
      </c>
      <c r="N5" s="210"/>
      <c r="O5"/>
      <c r="P5"/>
      <c r="Q5"/>
      <c r="R5"/>
      <c r="S5"/>
      <c r="T5"/>
      <c r="U5"/>
      <c r="V5"/>
      <c r="W5"/>
      <c r="X5"/>
      <c r="Y5"/>
      <c r="Z5"/>
    </row>
    <row r="6" spans="1:26" s="38" customFormat="1" ht="50.1" customHeight="1" thickBot="1" x14ac:dyDescent="0.3">
      <c r="A6" s="39"/>
      <c r="B6" s="109" t="s">
        <v>147</v>
      </c>
      <c r="C6" s="110">
        <f>C4*C5</f>
        <v>28</v>
      </c>
      <c r="D6" s="110">
        <f t="shared" ref="D6:M6" si="0">D4*D5</f>
        <v>64.320000000000007</v>
      </c>
      <c r="E6" s="110">
        <f t="shared" si="0"/>
        <v>14.76</v>
      </c>
      <c r="F6" s="110">
        <f t="shared" si="0"/>
        <v>8</v>
      </c>
      <c r="G6" s="110">
        <f t="shared" si="0"/>
        <v>12</v>
      </c>
      <c r="H6" s="110">
        <f t="shared" si="0"/>
        <v>8.8000000000000007</v>
      </c>
      <c r="I6" s="110">
        <f t="shared" si="0"/>
        <v>0</v>
      </c>
      <c r="J6" s="110">
        <f t="shared" si="0"/>
        <v>48</v>
      </c>
      <c r="K6" s="110">
        <f t="shared" si="0"/>
        <v>8</v>
      </c>
      <c r="L6" s="110">
        <f t="shared" si="0"/>
        <v>16</v>
      </c>
      <c r="M6" s="110">
        <f t="shared" si="0"/>
        <v>1.2</v>
      </c>
      <c r="N6" s="210"/>
      <c r="O6"/>
      <c r="P6"/>
      <c r="Q6"/>
      <c r="R6"/>
      <c r="S6"/>
      <c r="T6"/>
      <c r="U6"/>
      <c r="V6"/>
      <c r="W6"/>
      <c r="X6"/>
      <c r="Y6"/>
      <c r="Z6"/>
    </row>
    <row r="7" spans="1:26" ht="21" customHeight="1" thickBot="1" x14ac:dyDescent="0.3">
      <c r="B7" s="106"/>
      <c r="C7" s="105">
        <f>'Table 7'!P3</f>
        <v>3741</v>
      </c>
      <c r="D7" s="105">
        <f>'Table 7'!Q3</f>
        <v>3774</v>
      </c>
      <c r="E7" s="105">
        <f>'Table 7'!R3</f>
        <v>3775</v>
      </c>
      <c r="F7" s="105">
        <f>'Table 7'!S3</f>
        <v>3782</v>
      </c>
      <c r="G7" s="105">
        <f>'Table 7'!T3</f>
        <v>3941</v>
      </c>
      <c r="H7" s="105">
        <f>'Table 7'!U3</f>
        <v>4004</v>
      </c>
      <c r="I7" s="105">
        <f>'Table 7'!V3</f>
        <v>4084</v>
      </c>
      <c r="J7" s="105">
        <f>'Table 7'!W3</f>
        <v>4094</v>
      </c>
      <c r="K7" s="105">
        <f>'Table 7'!X3</f>
        <v>4304</v>
      </c>
      <c r="L7" s="105">
        <f>'Table 7'!Y3</f>
        <v>4371</v>
      </c>
      <c r="M7" s="105">
        <f>'Table 7'!Z3</f>
        <v>4372</v>
      </c>
      <c r="N7" s="210"/>
    </row>
    <row r="8" spans="1:26" ht="30" customHeight="1" thickBot="1" x14ac:dyDescent="0.3">
      <c r="B8" s="107" t="s">
        <v>1</v>
      </c>
      <c r="C8" s="108">
        <v>400</v>
      </c>
      <c r="D8" s="108">
        <v>500</v>
      </c>
      <c r="E8" s="108">
        <v>65</v>
      </c>
      <c r="F8" s="108">
        <v>450</v>
      </c>
      <c r="G8" s="108">
        <v>550</v>
      </c>
      <c r="H8" s="108">
        <v>300</v>
      </c>
      <c r="I8" s="108">
        <v>400</v>
      </c>
      <c r="J8" s="108">
        <v>500</v>
      </c>
      <c r="K8" s="108">
        <v>50</v>
      </c>
      <c r="L8" s="108">
        <v>65</v>
      </c>
      <c r="M8" s="108">
        <v>0</v>
      </c>
      <c r="N8" s="113">
        <f>SUM(C4:M4,C8:M8)</f>
        <v>6305</v>
      </c>
    </row>
    <row r="9" spans="1:26" ht="30" customHeight="1" thickBot="1" x14ac:dyDescent="0.3">
      <c r="B9" s="111" t="s">
        <v>49</v>
      </c>
      <c r="C9" s="112">
        <f>'Table 7'!P4</f>
        <v>0.04</v>
      </c>
      <c r="D9" s="112">
        <f>'Table 7'!Q4</f>
        <v>0.04</v>
      </c>
      <c r="E9" s="112">
        <f>'Table 7'!R4</f>
        <v>0.04</v>
      </c>
      <c r="F9" s="112">
        <f>'Table 7'!S4</f>
        <v>0</v>
      </c>
      <c r="G9" s="112">
        <f>'Table 7'!T4</f>
        <v>0.04</v>
      </c>
      <c r="H9" s="112">
        <f>'Table 7'!U4</f>
        <v>0.04</v>
      </c>
      <c r="I9" s="112">
        <f>'Table 7'!V4</f>
        <v>0.04</v>
      </c>
      <c r="J9" s="112">
        <f>'Table 7'!W4</f>
        <v>0.04</v>
      </c>
      <c r="K9" s="112">
        <f>'Table 7'!X4</f>
        <v>0.04</v>
      </c>
      <c r="L9" s="112">
        <f>'Table 7'!Y4</f>
        <v>0.04</v>
      </c>
      <c r="M9" s="112">
        <f>'Table 7'!Z4</f>
        <v>0.04</v>
      </c>
      <c r="N9" s="112"/>
    </row>
    <row r="10" spans="1:26" ht="50.1" customHeight="1" thickBot="1" x14ac:dyDescent="0.3">
      <c r="B10" s="109" t="s">
        <v>147</v>
      </c>
      <c r="C10" s="110">
        <f t="shared" ref="C10:M10" si="1">C8*C9</f>
        <v>16</v>
      </c>
      <c r="D10" s="110">
        <f t="shared" si="1"/>
        <v>20</v>
      </c>
      <c r="E10" s="110">
        <f t="shared" si="1"/>
        <v>2.6</v>
      </c>
      <c r="F10" s="110">
        <f t="shared" si="1"/>
        <v>0</v>
      </c>
      <c r="G10" s="110">
        <f t="shared" si="1"/>
        <v>22</v>
      </c>
      <c r="H10" s="110">
        <f t="shared" si="1"/>
        <v>12</v>
      </c>
      <c r="I10" s="110">
        <f t="shared" si="1"/>
        <v>16</v>
      </c>
      <c r="J10" s="110">
        <f t="shared" si="1"/>
        <v>20</v>
      </c>
      <c r="K10" s="110">
        <f t="shared" si="1"/>
        <v>2</v>
      </c>
      <c r="L10" s="110">
        <f t="shared" si="1"/>
        <v>2.6</v>
      </c>
      <c r="M10" s="110">
        <f t="shared" si="1"/>
        <v>0</v>
      </c>
      <c r="N10" s="110">
        <f>SUM(C6:M6,C10:M10)</f>
        <v>322.28000000000003</v>
      </c>
    </row>
  </sheetData>
  <mergeCells count="3">
    <mergeCell ref="B2:B3"/>
    <mergeCell ref="C2:M2"/>
    <mergeCell ref="N2:N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9078-C5E2-4F00-9B48-067ADB92E6E9}">
  <sheetPr>
    <tabColor theme="5"/>
  </sheetPr>
  <dimension ref="A1:AQ321"/>
  <sheetViews>
    <sheetView zoomScaleNormal="100" workbookViewId="0"/>
  </sheetViews>
  <sheetFormatPr defaultColWidth="11.5703125" defaultRowHeight="15.75" x14ac:dyDescent="0.25"/>
  <cols>
    <col min="1" max="1" width="3.85546875" style="127" customWidth="1"/>
    <col min="2" max="2" width="11.5703125" style="77"/>
    <col min="3" max="3" width="16.85546875" style="77" customWidth="1"/>
    <col min="4" max="7" width="11.5703125" style="77"/>
    <col min="8" max="8" width="15.42578125" style="77" customWidth="1"/>
    <col min="9" max="16384" width="11.5703125" style="77"/>
  </cols>
  <sheetData>
    <row r="1" spans="2:43" s="127" customFormat="1" x14ac:dyDescent="0.25"/>
    <row r="2" spans="2:43" s="127" customFormat="1" x14ac:dyDescent="0.25">
      <c r="B2" s="130" t="s">
        <v>214</v>
      </c>
      <c r="C2" s="128"/>
      <c r="D2" s="128"/>
      <c r="E2" s="128"/>
      <c r="F2" s="128"/>
      <c r="G2" s="128"/>
      <c r="H2" s="128"/>
      <c r="I2" s="128"/>
      <c r="J2" s="128"/>
      <c r="K2" s="128"/>
    </row>
    <row r="3" spans="2:43" x14ac:dyDescent="0.25">
      <c r="B3" s="129" t="s">
        <v>201</v>
      </c>
      <c r="C3" s="128"/>
      <c r="D3" s="128"/>
      <c r="E3" s="128"/>
      <c r="F3" s="128"/>
      <c r="G3" s="128"/>
      <c r="H3" s="128"/>
      <c r="I3" s="128"/>
      <c r="J3" s="128"/>
      <c r="K3" s="128"/>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row>
    <row r="4" spans="2:43" x14ac:dyDescent="0.25">
      <c r="B4" s="129"/>
      <c r="C4" s="128"/>
      <c r="D4" s="128"/>
      <c r="E4" s="128"/>
      <c r="F4" s="128"/>
      <c r="G4" s="128"/>
      <c r="H4" s="128"/>
      <c r="I4" s="128"/>
      <c r="J4" s="128"/>
      <c r="K4" s="128"/>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row>
    <row r="5" spans="2:43" x14ac:dyDescent="0.25">
      <c r="B5" s="138"/>
      <c r="C5" s="136" t="s">
        <v>202</v>
      </c>
      <c r="D5" s="136" t="s">
        <v>202</v>
      </c>
      <c r="E5" s="136" t="s">
        <v>202</v>
      </c>
      <c r="F5" s="128"/>
      <c r="G5" s="128"/>
      <c r="H5" s="128"/>
      <c r="I5" s="128"/>
      <c r="J5" s="128"/>
      <c r="K5" s="128"/>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row>
    <row r="6" spans="2:43" x14ac:dyDescent="0.25">
      <c r="B6" s="137" t="s">
        <v>203</v>
      </c>
      <c r="C6" s="137" t="s">
        <v>35</v>
      </c>
      <c r="D6" s="137" t="s">
        <v>36</v>
      </c>
      <c r="E6" s="137" t="s">
        <v>37</v>
      </c>
      <c r="F6" s="128"/>
      <c r="G6" s="128"/>
      <c r="H6" s="128"/>
      <c r="I6" s="128"/>
      <c r="J6" s="128"/>
      <c r="K6" s="128"/>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row>
    <row r="7" spans="2:43" x14ac:dyDescent="0.25">
      <c r="B7" s="132">
        <v>2025</v>
      </c>
      <c r="C7" s="135">
        <v>20</v>
      </c>
      <c r="D7" s="135">
        <v>20</v>
      </c>
      <c r="E7" s="135">
        <v>20</v>
      </c>
      <c r="F7" s="128"/>
      <c r="G7" s="128"/>
      <c r="H7" s="128"/>
      <c r="I7" s="128"/>
      <c r="J7" s="128"/>
      <c r="K7" s="128"/>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row>
    <row r="8" spans="2:43" x14ac:dyDescent="0.25">
      <c r="B8" s="132">
        <v>2026</v>
      </c>
      <c r="C8" s="135">
        <v>20</v>
      </c>
      <c r="D8" s="135">
        <v>20</v>
      </c>
      <c r="E8" s="135">
        <v>20</v>
      </c>
      <c r="F8" s="128"/>
      <c r="G8" s="128"/>
      <c r="H8" s="128"/>
      <c r="I8" s="128"/>
      <c r="J8" s="128"/>
      <c r="K8" s="128"/>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row>
    <row r="9" spans="2:43" x14ac:dyDescent="0.25">
      <c r="B9" s="132">
        <v>2027</v>
      </c>
      <c r="C9" s="135">
        <v>20</v>
      </c>
      <c r="D9" s="135">
        <v>160</v>
      </c>
      <c r="E9" s="135">
        <v>230</v>
      </c>
      <c r="F9" s="128"/>
      <c r="G9" s="128"/>
      <c r="H9" s="128"/>
      <c r="I9" s="128"/>
      <c r="J9" s="128"/>
      <c r="K9" s="128"/>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row>
    <row r="10" spans="2:43" x14ac:dyDescent="0.25">
      <c r="B10" s="132">
        <v>2028</v>
      </c>
      <c r="C10" s="135">
        <v>20</v>
      </c>
      <c r="D10" s="135">
        <v>300</v>
      </c>
      <c r="E10" s="135">
        <v>630</v>
      </c>
      <c r="F10" s="128"/>
      <c r="G10" s="128"/>
      <c r="H10" s="128"/>
      <c r="I10" s="128"/>
      <c r="J10" s="128"/>
      <c r="K10" s="128"/>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row>
    <row r="11" spans="2:43" x14ac:dyDescent="0.25">
      <c r="B11" s="132">
        <v>2029</v>
      </c>
      <c r="C11" s="135">
        <v>20</v>
      </c>
      <c r="D11" s="135">
        <v>510</v>
      </c>
      <c r="E11" s="134">
        <v>1120</v>
      </c>
      <c r="F11" s="128"/>
      <c r="G11" s="128"/>
      <c r="H11" s="128"/>
      <c r="I11" s="128"/>
      <c r="J11" s="128"/>
      <c r="K11" s="128"/>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row>
    <row r="12" spans="2:43" x14ac:dyDescent="0.25">
      <c r="B12" s="132">
        <v>2030</v>
      </c>
      <c r="C12" s="135">
        <v>20</v>
      </c>
      <c r="D12" s="135">
        <v>790</v>
      </c>
      <c r="E12" s="134">
        <v>1540</v>
      </c>
      <c r="F12" s="128"/>
      <c r="G12" s="128"/>
      <c r="H12" s="128"/>
      <c r="I12" s="128"/>
      <c r="J12" s="128"/>
      <c r="K12" s="128"/>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row>
    <row r="13" spans="2:43" x14ac:dyDescent="0.25">
      <c r="B13" s="132">
        <v>2031</v>
      </c>
      <c r="C13" s="135">
        <v>20</v>
      </c>
      <c r="D13" s="134">
        <v>1070</v>
      </c>
      <c r="E13" s="134">
        <v>1890</v>
      </c>
      <c r="F13" s="128"/>
      <c r="G13" s="130"/>
      <c r="H13" s="128"/>
      <c r="I13" s="128"/>
      <c r="J13" s="128"/>
      <c r="K13" s="128"/>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row>
    <row r="14" spans="2:43" x14ac:dyDescent="0.25">
      <c r="B14" s="132">
        <v>2032</v>
      </c>
      <c r="C14" s="135">
        <v>-30</v>
      </c>
      <c r="D14" s="134">
        <v>1070</v>
      </c>
      <c r="E14" s="134">
        <v>1890</v>
      </c>
      <c r="F14" s="128"/>
      <c r="G14" s="128"/>
      <c r="H14" s="128"/>
      <c r="I14" s="128"/>
      <c r="J14" s="128"/>
      <c r="K14" s="128"/>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row>
    <row r="15" spans="2:43" x14ac:dyDescent="0.25">
      <c r="B15" s="132">
        <v>2033</v>
      </c>
      <c r="C15" s="135">
        <v>-30</v>
      </c>
      <c r="D15" s="134">
        <v>1070</v>
      </c>
      <c r="E15" s="134">
        <v>1890</v>
      </c>
      <c r="F15" s="128"/>
      <c r="G15" s="128"/>
      <c r="H15" s="128"/>
      <c r="I15" s="128"/>
      <c r="J15" s="128"/>
      <c r="K15" s="128"/>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row>
    <row r="16" spans="2:43" x14ac:dyDescent="0.25">
      <c r="B16" s="132">
        <v>2034</v>
      </c>
      <c r="C16" s="135">
        <v>-30</v>
      </c>
      <c r="D16" s="134">
        <v>1070</v>
      </c>
      <c r="E16" s="134">
        <v>1890</v>
      </c>
      <c r="F16" s="128"/>
      <c r="G16" s="128"/>
      <c r="H16" s="128"/>
      <c r="I16" s="128"/>
      <c r="J16" s="128"/>
      <c r="K16" s="128"/>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row>
    <row r="17" spans="2:43" x14ac:dyDescent="0.25">
      <c r="B17" s="132">
        <v>2035</v>
      </c>
      <c r="C17" s="135">
        <v>-80</v>
      </c>
      <c r="D17" s="134">
        <v>1070</v>
      </c>
      <c r="E17" s="134">
        <v>1890</v>
      </c>
      <c r="F17" s="128"/>
      <c r="G17" s="128"/>
      <c r="H17" s="128"/>
      <c r="I17" s="128"/>
      <c r="J17" s="128"/>
      <c r="K17" s="128"/>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row>
    <row r="18" spans="2:43" x14ac:dyDescent="0.25">
      <c r="B18" s="132">
        <v>2036</v>
      </c>
      <c r="C18" s="135">
        <v>-80</v>
      </c>
      <c r="D18" s="134">
        <v>1070</v>
      </c>
      <c r="E18" s="134">
        <v>1890</v>
      </c>
      <c r="F18" s="128"/>
      <c r="G18" s="128"/>
      <c r="H18" s="128"/>
      <c r="I18" s="128"/>
      <c r="J18" s="128"/>
      <c r="K18" s="128"/>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row>
    <row r="19" spans="2:43" x14ac:dyDescent="0.25">
      <c r="B19" s="132">
        <v>2037</v>
      </c>
      <c r="C19" s="135">
        <v>-80</v>
      </c>
      <c r="D19" s="134">
        <v>1070</v>
      </c>
      <c r="E19" s="134">
        <v>1890</v>
      </c>
      <c r="F19" s="128"/>
      <c r="G19" s="128"/>
      <c r="H19" s="128"/>
      <c r="I19" s="128"/>
      <c r="J19" s="128"/>
      <c r="K19" s="128"/>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row>
    <row r="20" spans="2:43" x14ac:dyDescent="0.25">
      <c r="B20" s="132">
        <v>2038</v>
      </c>
      <c r="C20" s="135">
        <v>-80</v>
      </c>
      <c r="D20" s="134">
        <v>1070</v>
      </c>
      <c r="E20" s="134">
        <v>1890</v>
      </c>
      <c r="F20" s="128"/>
      <c r="G20" s="128"/>
      <c r="H20" s="128"/>
      <c r="I20" s="128"/>
      <c r="J20" s="128"/>
      <c r="K20" s="128"/>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row>
    <row r="21" spans="2:43" x14ac:dyDescent="0.25">
      <c r="B21" s="132">
        <v>2039</v>
      </c>
      <c r="C21" s="135">
        <v>-80</v>
      </c>
      <c r="D21" s="134">
        <v>1070</v>
      </c>
      <c r="E21" s="134">
        <v>1890</v>
      </c>
      <c r="F21" s="128"/>
      <c r="G21" s="128"/>
      <c r="H21" s="128"/>
      <c r="I21" s="128"/>
      <c r="J21" s="128"/>
      <c r="K21" s="128"/>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row>
    <row r="22" spans="2:43" x14ac:dyDescent="0.25">
      <c r="B22" s="128"/>
      <c r="C22" s="128"/>
      <c r="D22" s="128"/>
      <c r="E22" s="128"/>
      <c r="F22" s="128"/>
      <c r="G22" s="128"/>
      <c r="H22" s="128"/>
      <c r="I22" s="128"/>
      <c r="J22" s="128"/>
      <c r="K22" s="128"/>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row>
    <row r="23" spans="2:43" s="127" customFormat="1" x14ac:dyDescent="0.25"/>
    <row r="24" spans="2:43" s="127" customFormat="1" x14ac:dyDescent="0.25">
      <c r="B24" s="130" t="s">
        <v>213</v>
      </c>
      <c r="C24" s="128"/>
      <c r="D24" s="128"/>
      <c r="E24" s="128"/>
      <c r="F24" s="128"/>
      <c r="G24" s="128"/>
      <c r="H24" s="128"/>
      <c r="I24" s="128"/>
      <c r="J24" s="128"/>
      <c r="K24" s="128"/>
      <c r="L24" s="128"/>
    </row>
    <row r="25" spans="2:43" x14ac:dyDescent="0.25">
      <c r="B25" s="131" t="s">
        <v>204</v>
      </c>
      <c r="C25" s="128"/>
      <c r="D25" s="128"/>
      <c r="E25" s="128"/>
      <c r="F25" s="128"/>
      <c r="G25" s="128"/>
      <c r="H25" s="128"/>
      <c r="I25" s="128"/>
      <c r="J25" s="128"/>
      <c r="K25" s="128"/>
      <c r="L25" s="128"/>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row>
    <row r="26" spans="2:43" x14ac:dyDescent="0.25">
      <c r="B26" s="131"/>
      <c r="C26" s="128"/>
      <c r="D26" s="128"/>
      <c r="E26" s="128"/>
      <c r="F26" s="128"/>
      <c r="G26" s="128"/>
      <c r="H26" s="128"/>
      <c r="I26" s="128"/>
      <c r="J26" s="128"/>
      <c r="K26" s="128"/>
      <c r="L26" s="128"/>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row>
    <row r="27" spans="2:43" ht="47.25" x14ac:dyDescent="0.25">
      <c r="B27" s="132" t="s">
        <v>203</v>
      </c>
      <c r="C27" s="133" t="s">
        <v>205</v>
      </c>
      <c r="D27" s="128"/>
      <c r="E27" s="128"/>
      <c r="F27" s="128"/>
      <c r="G27" s="128"/>
      <c r="H27" s="128"/>
      <c r="I27" s="128"/>
      <c r="J27" s="128"/>
      <c r="K27" s="128"/>
      <c r="L27" s="128"/>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row>
    <row r="28" spans="2:43" x14ac:dyDescent="0.25">
      <c r="B28" s="132">
        <v>2025</v>
      </c>
      <c r="C28" s="134">
        <v>6227.5059939020502</v>
      </c>
      <c r="D28" s="128"/>
      <c r="E28" s="128"/>
      <c r="F28" s="128"/>
      <c r="G28" s="128"/>
      <c r="H28" s="128"/>
      <c r="I28" s="128"/>
      <c r="J28" s="128"/>
      <c r="K28" s="128"/>
      <c r="L28" s="128"/>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row>
    <row r="29" spans="2:43" x14ac:dyDescent="0.25">
      <c r="B29" s="132">
        <v>2026</v>
      </c>
      <c r="C29" s="134">
        <v>6242.3239380509704</v>
      </c>
      <c r="D29" s="128"/>
      <c r="E29" s="128"/>
      <c r="F29" s="128"/>
      <c r="G29" s="128"/>
      <c r="H29" s="128"/>
      <c r="I29" s="128"/>
      <c r="J29" s="128"/>
      <c r="K29" s="128"/>
      <c r="L29" s="128"/>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row>
    <row r="30" spans="2:43" x14ac:dyDescent="0.25">
      <c r="B30" s="132">
        <v>2027</v>
      </c>
      <c r="C30" s="134">
        <v>6365.1232139662898</v>
      </c>
      <c r="D30" s="128"/>
      <c r="E30" s="128"/>
      <c r="F30" s="128"/>
      <c r="G30" s="128"/>
      <c r="H30" s="128"/>
      <c r="I30" s="128"/>
      <c r="J30" s="128"/>
      <c r="K30" s="128"/>
      <c r="L30" s="128"/>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row>
    <row r="31" spans="2:43" x14ac:dyDescent="0.25">
      <c r="B31" s="132">
        <v>2028</v>
      </c>
      <c r="C31" s="134">
        <v>6473.9079137584704</v>
      </c>
      <c r="D31" s="128"/>
      <c r="E31" s="128"/>
      <c r="F31" s="128"/>
      <c r="G31" s="128"/>
      <c r="H31" s="128"/>
      <c r="I31" s="128"/>
      <c r="J31" s="128"/>
      <c r="K31" s="128"/>
      <c r="L31" s="128"/>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row>
    <row r="32" spans="2:43" x14ac:dyDescent="0.25">
      <c r="B32" s="132">
        <v>2029</v>
      </c>
      <c r="C32" s="134">
        <v>6685.9051790527301</v>
      </c>
      <c r="D32" s="128"/>
      <c r="E32" s="128"/>
      <c r="F32" s="128"/>
      <c r="G32" s="128"/>
      <c r="H32" s="128"/>
      <c r="I32" s="128"/>
      <c r="J32" s="128"/>
      <c r="K32" s="128"/>
      <c r="L32" s="128"/>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row>
    <row r="33" spans="2:43" x14ac:dyDescent="0.25">
      <c r="B33" s="132">
        <v>2030</v>
      </c>
      <c r="C33" s="134">
        <v>6930.9355666379097</v>
      </c>
      <c r="D33" s="128"/>
      <c r="E33" s="128"/>
      <c r="F33" s="128"/>
      <c r="G33" s="128"/>
      <c r="H33" s="128"/>
      <c r="I33" s="128"/>
      <c r="J33" s="128"/>
      <c r="K33" s="128"/>
      <c r="L33" s="128"/>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row>
    <row r="34" spans="2:43" x14ac:dyDescent="0.25">
      <c r="B34" s="132">
        <v>2031</v>
      </c>
      <c r="C34" s="134">
        <v>7215.6812998381201</v>
      </c>
      <c r="D34" s="128"/>
      <c r="E34" s="128"/>
      <c r="F34" s="128"/>
      <c r="G34" s="128"/>
      <c r="H34" s="128"/>
      <c r="I34" s="128"/>
      <c r="J34" s="128"/>
      <c r="K34" s="128"/>
      <c r="L34" s="128"/>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row>
    <row r="35" spans="2:43" x14ac:dyDescent="0.25">
      <c r="B35" s="132">
        <v>2032</v>
      </c>
      <c r="C35" s="134">
        <v>7201.1084325910997</v>
      </c>
      <c r="D35" s="128"/>
      <c r="E35" s="128"/>
      <c r="F35" s="128"/>
      <c r="G35" s="128"/>
      <c r="H35" s="128"/>
      <c r="I35" s="128"/>
      <c r="J35" s="128"/>
      <c r="K35" s="128"/>
      <c r="L35" s="128"/>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row>
    <row r="36" spans="2:43" x14ac:dyDescent="0.25">
      <c r="B36" s="132">
        <v>2033</v>
      </c>
      <c r="C36" s="134">
        <v>7200.8603762201501</v>
      </c>
      <c r="D36" s="128"/>
      <c r="E36" s="128"/>
      <c r="F36" s="128"/>
      <c r="G36" s="128"/>
      <c r="H36" s="128"/>
      <c r="I36" s="128"/>
      <c r="J36" s="128"/>
      <c r="K36" s="128"/>
      <c r="L36" s="128"/>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row>
    <row r="37" spans="2:43" x14ac:dyDescent="0.25">
      <c r="B37" s="132">
        <v>2034</v>
      </c>
      <c r="C37" s="134">
        <v>7178.6165798359098</v>
      </c>
      <c r="D37" s="128"/>
      <c r="E37" s="128"/>
      <c r="F37" s="128"/>
      <c r="G37" s="128"/>
      <c r="H37" s="128"/>
      <c r="I37" s="128"/>
      <c r="J37" s="128"/>
      <c r="K37" s="128"/>
      <c r="L37" s="128"/>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row>
    <row r="38" spans="2:43" x14ac:dyDescent="0.25">
      <c r="B38" s="132">
        <v>2035</v>
      </c>
      <c r="C38" s="134">
        <v>7171.07103926522</v>
      </c>
      <c r="D38" s="128"/>
      <c r="E38" s="128"/>
      <c r="F38" s="128"/>
      <c r="G38" s="128"/>
      <c r="H38" s="128"/>
      <c r="I38" s="128"/>
      <c r="J38" s="128"/>
      <c r="K38" s="128"/>
      <c r="L38" s="128"/>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row>
    <row r="39" spans="2:43" x14ac:dyDescent="0.25">
      <c r="B39" s="132">
        <v>2036</v>
      </c>
      <c r="C39" s="134">
        <v>7161.3284632017203</v>
      </c>
      <c r="D39" s="128"/>
      <c r="E39" s="128"/>
      <c r="F39" s="128"/>
      <c r="G39" s="128"/>
      <c r="H39" s="128"/>
      <c r="I39" s="128"/>
      <c r="J39" s="128"/>
      <c r="K39" s="128"/>
      <c r="L39" s="128"/>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row>
    <row r="40" spans="2:43" x14ac:dyDescent="0.25">
      <c r="B40" s="132">
        <v>2037</v>
      </c>
      <c r="C40" s="134">
        <v>7159.7343806133904</v>
      </c>
      <c r="D40" s="128"/>
      <c r="E40" s="128"/>
      <c r="F40" s="128"/>
      <c r="G40" s="128"/>
      <c r="H40" s="128"/>
      <c r="I40" s="128"/>
      <c r="J40" s="128"/>
      <c r="K40" s="128"/>
      <c r="L40" s="128"/>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row>
    <row r="41" spans="2:43" x14ac:dyDescent="0.25">
      <c r="B41" s="132">
        <v>2038</v>
      </c>
      <c r="C41" s="134">
        <v>7158.1402980250596</v>
      </c>
      <c r="D41" s="128"/>
      <c r="E41" s="128"/>
      <c r="F41" s="128"/>
      <c r="G41" s="128"/>
      <c r="H41" s="128"/>
      <c r="I41" s="128"/>
      <c r="J41" s="128"/>
      <c r="K41" s="128"/>
      <c r="L41" s="128"/>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row>
    <row r="42" spans="2:43" x14ac:dyDescent="0.25">
      <c r="B42" s="132">
        <v>2039</v>
      </c>
      <c r="C42" s="134">
        <v>7148.6318705355898</v>
      </c>
      <c r="D42" s="128"/>
      <c r="E42" s="128"/>
      <c r="F42" s="128"/>
      <c r="G42" s="128"/>
      <c r="H42" s="128"/>
      <c r="I42" s="128"/>
      <c r="J42" s="128"/>
      <c r="K42" s="128"/>
      <c r="L42" s="128"/>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row>
    <row r="43" spans="2:43" x14ac:dyDescent="0.25">
      <c r="B43" s="128"/>
      <c r="C43" s="128"/>
      <c r="D43" s="128"/>
      <c r="E43" s="128"/>
      <c r="F43" s="128"/>
      <c r="G43" s="128"/>
      <c r="H43" s="128"/>
      <c r="I43" s="128"/>
      <c r="J43" s="128"/>
      <c r="K43" s="128"/>
      <c r="L43" s="128"/>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row>
    <row r="44" spans="2:43" s="127" customFormat="1" x14ac:dyDescent="0.25"/>
    <row r="45" spans="2:43" s="127" customFormat="1" x14ac:dyDescent="0.25"/>
    <row r="46" spans="2:43" s="127" customFormat="1" x14ac:dyDescent="0.25"/>
    <row r="47" spans="2:43" s="127" customFormat="1" x14ac:dyDescent="0.25"/>
    <row r="48" spans="2:43" s="127" customFormat="1" x14ac:dyDescent="0.25"/>
    <row r="49" s="127" customFormat="1" x14ac:dyDescent="0.25"/>
    <row r="50" s="127" customFormat="1" x14ac:dyDescent="0.25"/>
    <row r="51" s="127" customFormat="1" x14ac:dyDescent="0.25"/>
    <row r="52" s="127" customFormat="1" x14ac:dyDescent="0.25"/>
    <row r="53" s="127" customFormat="1" x14ac:dyDescent="0.25"/>
    <row r="54" s="127" customFormat="1" x14ac:dyDescent="0.25"/>
    <row r="55" s="127" customFormat="1" x14ac:dyDescent="0.25"/>
    <row r="56" s="127" customFormat="1" x14ac:dyDescent="0.25"/>
    <row r="57" s="127" customFormat="1" x14ac:dyDescent="0.25"/>
    <row r="58" s="127" customFormat="1" x14ac:dyDescent="0.25"/>
    <row r="59" s="127" customFormat="1" x14ac:dyDescent="0.25"/>
    <row r="60" s="127" customFormat="1" x14ac:dyDescent="0.25"/>
    <row r="61" s="127" customFormat="1" x14ac:dyDescent="0.25"/>
    <row r="62" s="127" customFormat="1" x14ac:dyDescent="0.25"/>
    <row r="63" s="127" customFormat="1" x14ac:dyDescent="0.25"/>
    <row r="64" s="127" customFormat="1" x14ac:dyDescent="0.25"/>
    <row r="65" s="127" customFormat="1" x14ac:dyDescent="0.25"/>
    <row r="66" s="127" customFormat="1" x14ac:dyDescent="0.25"/>
    <row r="67" s="127" customFormat="1" x14ac:dyDescent="0.25"/>
    <row r="68" s="127" customFormat="1" x14ac:dyDescent="0.25"/>
    <row r="69" s="127" customFormat="1" x14ac:dyDescent="0.25"/>
    <row r="70" s="127" customFormat="1" x14ac:dyDescent="0.25"/>
    <row r="71" s="127" customFormat="1" x14ac:dyDescent="0.25"/>
    <row r="72" s="127" customFormat="1" x14ac:dyDescent="0.25"/>
    <row r="73" s="127" customFormat="1" x14ac:dyDescent="0.25"/>
    <row r="74" s="127" customFormat="1" x14ac:dyDescent="0.25"/>
    <row r="75" s="127" customFormat="1" x14ac:dyDescent="0.25"/>
    <row r="76" s="127" customFormat="1" x14ac:dyDescent="0.25"/>
    <row r="77" s="127" customFormat="1" x14ac:dyDescent="0.25"/>
    <row r="78" s="127" customFormat="1" x14ac:dyDescent="0.25"/>
    <row r="79" s="127" customFormat="1" x14ac:dyDescent="0.25"/>
    <row r="80" s="127" customFormat="1" x14ac:dyDescent="0.25"/>
    <row r="81" s="127" customFormat="1" x14ac:dyDescent="0.25"/>
    <row r="82" s="127" customFormat="1" x14ac:dyDescent="0.25"/>
    <row r="83" s="127" customFormat="1" x14ac:dyDescent="0.25"/>
    <row r="84" s="127" customFormat="1" x14ac:dyDescent="0.25"/>
    <row r="85" s="127" customFormat="1" x14ac:dyDescent="0.25"/>
    <row r="86" s="127" customFormat="1" x14ac:dyDescent="0.25"/>
    <row r="87" s="127" customFormat="1" x14ac:dyDescent="0.25"/>
    <row r="88" s="127" customFormat="1" x14ac:dyDescent="0.25"/>
    <row r="89" s="127" customFormat="1" x14ac:dyDescent="0.25"/>
    <row r="90" s="127" customFormat="1" x14ac:dyDescent="0.25"/>
    <row r="91" s="127" customFormat="1" x14ac:dyDescent="0.25"/>
    <row r="92" s="127" customFormat="1" x14ac:dyDescent="0.25"/>
    <row r="93" s="127" customFormat="1" x14ac:dyDescent="0.25"/>
    <row r="94" s="127" customFormat="1" x14ac:dyDescent="0.25"/>
    <row r="95" s="127" customFormat="1" x14ac:dyDescent="0.25"/>
    <row r="96" s="127" customFormat="1" x14ac:dyDescent="0.25"/>
    <row r="97" s="127" customFormat="1" x14ac:dyDescent="0.25"/>
    <row r="98" s="127" customFormat="1" x14ac:dyDescent="0.25"/>
    <row r="99" s="127" customFormat="1" x14ac:dyDescent="0.25"/>
    <row r="100" s="127" customFormat="1" x14ac:dyDescent="0.25"/>
    <row r="101" s="127" customFormat="1" x14ac:dyDescent="0.25"/>
    <row r="102" s="127" customFormat="1" x14ac:dyDescent="0.25"/>
    <row r="103" s="127" customFormat="1" x14ac:dyDescent="0.25"/>
    <row r="104" s="127" customFormat="1" x14ac:dyDescent="0.25"/>
    <row r="105" s="127" customFormat="1" x14ac:dyDescent="0.25"/>
    <row r="106" s="127" customFormat="1" x14ac:dyDescent="0.25"/>
    <row r="107" s="127" customFormat="1" x14ac:dyDescent="0.25"/>
    <row r="108" s="127" customFormat="1" x14ac:dyDescent="0.25"/>
    <row r="109" s="127" customFormat="1" x14ac:dyDescent="0.25"/>
    <row r="110" s="127" customFormat="1" x14ac:dyDescent="0.25"/>
    <row r="111" s="127" customFormat="1" x14ac:dyDescent="0.25"/>
    <row r="112" s="127" customFormat="1" x14ac:dyDescent="0.25"/>
    <row r="113" spans="13:43" s="127" customFormat="1" x14ac:dyDescent="0.25"/>
    <row r="114" spans="13:43" s="127" customFormat="1" x14ac:dyDescent="0.25"/>
    <row r="115" spans="13:43" s="127" customFormat="1" x14ac:dyDescent="0.25"/>
    <row r="116" spans="13:43" s="127" customFormat="1" x14ac:dyDescent="0.25"/>
    <row r="117" spans="13:43" s="127" customFormat="1" x14ac:dyDescent="0.25"/>
    <row r="118" spans="13:43" s="127" customFormat="1" x14ac:dyDescent="0.25"/>
    <row r="119" spans="13:43" s="127" customFormat="1" x14ac:dyDescent="0.25"/>
    <row r="120" spans="13:43" s="127" customFormat="1" x14ac:dyDescent="0.25"/>
    <row r="121" spans="13:43" s="127" customFormat="1" x14ac:dyDescent="0.25"/>
    <row r="122" spans="13:43" s="127" customFormat="1" x14ac:dyDescent="0.25"/>
    <row r="123" spans="13:43" x14ac:dyDescent="0.25">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row>
    <row r="124" spans="13:43" x14ac:dyDescent="0.25">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row>
    <row r="125" spans="13:43" x14ac:dyDescent="0.25">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row>
    <row r="126" spans="13:43" x14ac:dyDescent="0.25">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row>
    <row r="127" spans="13:43" x14ac:dyDescent="0.25">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row>
    <row r="128" spans="13:43" x14ac:dyDescent="0.25">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127"/>
    </row>
    <row r="129" spans="13:43" x14ac:dyDescent="0.25">
      <c r="M129" s="127"/>
      <c r="N129" s="127"/>
      <c r="O129" s="127"/>
      <c r="P129" s="127"/>
      <c r="Q129" s="127"/>
      <c r="R129" s="127"/>
      <c r="S129" s="127"/>
      <c r="T129" s="127"/>
      <c r="U129" s="127"/>
      <c r="V129" s="127"/>
      <c r="W129" s="127"/>
      <c r="X129" s="127"/>
      <c r="Y129" s="127"/>
      <c r="Z129" s="127"/>
      <c r="AA129" s="127"/>
      <c r="AB129" s="127"/>
      <c r="AC129" s="127"/>
      <c r="AD129" s="127"/>
      <c r="AE129" s="127"/>
      <c r="AF129" s="127"/>
      <c r="AG129" s="127"/>
      <c r="AH129" s="127"/>
      <c r="AI129" s="127"/>
      <c r="AJ129" s="127"/>
      <c r="AK129" s="127"/>
      <c r="AL129" s="127"/>
      <c r="AM129" s="127"/>
      <c r="AN129" s="127"/>
      <c r="AO129" s="127"/>
      <c r="AP129" s="127"/>
      <c r="AQ129" s="127"/>
    </row>
    <row r="130" spans="13:43" x14ac:dyDescent="0.25">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row>
    <row r="131" spans="13:43" x14ac:dyDescent="0.25">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row>
    <row r="132" spans="13:43" x14ac:dyDescent="0.25">
      <c r="M132" s="127"/>
      <c r="N132" s="127"/>
      <c r="O132" s="127"/>
      <c r="P132" s="127"/>
      <c r="Q132" s="127"/>
      <c r="R132" s="127"/>
      <c r="S132" s="127"/>
      <c r="T132" s="127"/>
      <c r="U132" s="127"/>
      <c r="V132" s="127"/>
      <c r="W132" s="127"/>
      <c r="X132" s="127"/>
      <c r="Y132" s="127"/>
      <c r="Z132" s="127"/>
      <c r="AA132" s="127"/>
      <c r="AB132" s="127"/>
      <c r="AC132" s="127"/>
      <c r="AD132" s="127"/>
      <c r="AE132" s="127"/>
      <c r="AF132" s="127"/>
      <c r="AG132" s="127"/>
      <c r="AH132" s="127"/>
      <c r="AI132" s="127"/>
      <c r="AJ132" s="127"/>
      <c r="AK132" s="127"/>
      <c r="AL132" s="127"/>
      <c r="AM132" s="127"/>
      <c r="AN132" s="127"/>
      <c r="AO132" s="127"/>
      <c r="AP132" s="127"/>
      <c r="AQ132" s="127"/>
    </row>
    <row r="133" spans="13:43" x14ac:dyDescent="0.25">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7"/>
      <c r="AJ133" s="127"/>
      <c r="AK133" s="127"/>
      <c r="AL133" s="127"/>
      <c r="AM133" s="127"/>
      <c r="AN133" s="127"/>
      <c r="AO133" s="127"/>
      <c r="AP133" s="127"/>
      <c r="AQ133" s="127"/>
    </row>
    <row r="134" spans="13:43" x14ac:dyDescent="0.25">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row>
    <row r="135" spans="13:43" x14ac:dyDescent="0.25">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row>
    <row r="136" spans="13:43" x14ac:dyDescent="0.25">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row>
    <row r="137" spans="13:43" x14ac:dyDescent="0.25">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row>
    <row r="138" spans="13:43" x14ac:dyDescent="0.25">
      <c r="M138" s="12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c r="AO138" s="127"/>
      <c r="AP138" s="127"/>
      <c r="AQ138" s="127"/>
    </row>
    <row r="139" spans="13:43" x14ac:dyDescent="0.25">
      <c r="M139" s="12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row>
    <row r="140" spans="13:43" x14ac:dyDescent="0.25">
      <c r="M140" s="127"/>
      <c r="N140" s="127"/>
      <c r="O140" s="127"/>
      <c r="P140" s="127"/>
      <c r="Q140" s="127"/>
      <c r="R140" s="127"/>
      <c r="S140" s="127"/>
      <c r="T140" s="127"/>
      <c r="U140" s="127"/>
      <c r="V140" s="127"/>
      <c r="W140" s="127"/>
      <c r="X140" s="127"/>
      <c r="Y140" s="127"/>
      <c r="Z140" s="127"/>
      <c r="AA140" s="127"/>
      <c r="AB140" s="127"/>
      <c r="AC140" s="127"/>
      <c r="AD140" s="127"/>
      <c r="AE140" s="127"/>
      <c r="AF140" s="127"/>
      <c r="AG140" s="127"/>
      <c r="AH140" s="127"/>
      <c r="AI140" s="127"/>
      <c r="AJ140" s="127"/>
      <c r="AK140" s="127"/>
      <c r="AL140" s="127"/>
      <c r="AM140" s="127"/>
      <c r="AN140" s="127"/>
      <c r="AO140" s="127"/>
      <c r="AP140" s="127"/>
      <c r="AQ140" s="127"/>
    </row>
    <row r="141" spans="13:43" x14ac:dyDescent="0.25">
      <c r="M141" s="127"/>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7"/>
      <c r="AM141" s="127"/>
      <c r="AN141" s="127"/>
      <c r="AO141" s="127"/>
      <c r="AP141" s="127"/>
      <c r="AQ141" s="127"/>
    </row>
    <row r="142" spans="13:43" x14ac:dyDescent="0.25">
      <c r="M142" s="12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row>
    <row r="143" spans="13:43" x14ac:dyDescent="0.25">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row>
    <row r="144" spans="13:43" x14ac:dyDescent="0.25">
      <c r="M144" s="127"/>
      <c r="N144" s="127"/>
      <c r="O144" s="127"/>
      <c r="P144" s="127"/>
      <c r="Q144" s="127"/>
      <c r="R144" s="127"/>
      <c r="S144" s="127"/>
      <c r="T144" s="127"/>
      <c r="U144" s="127"/>
      <c r="V144" s="127"/>
      <c r="W144" s="127"/>
      <c r="X144" s="127"/>
      <c r="Y144" s="127"/>
      <c r="Z144" s="127"/>
      <c r="AA144" s="127"/>
      <c r="AB144" s="127"/>
      <c r="AC144" s="127"/>
      <c r="AD144" s="127"/>
      <c r="AE144" s="127"/>
      <c r="AF144" s="127"/>
      <c r="AG144" s="127"/>
      <c r="AH144" s="127"/>
      <c r="AI144" s="127"/>
      <c r="AJ144" s="127"/>
      <c r="AK144" s="127"/>
      <c r="AL144" s="127"/>
      <c r="AM144" s="127"/>
      <c r="AN144" s="127"/>
      <c r="AO144" s="127"/>
      <c r="AP144" s="127"/>
      <c r="AQ144" s="127"/>
    </row>
    <row r="145" spans="13:43" x14ac:dyDescent="0.25">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127"/>
      <c r="AP145" s="127"/>
      <c r="AQ145" s="127"/>
    </row>
    <row r="146" spans="13:43" x14ac:dyDescent="0.25">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row>
    <row r="147" spans="13:43" x14ac:dyDescent="0.25">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row>
    <row r="148" spans="13:43" x14ac:dyDescent="0.25">
      <c r="M148" s="127"/>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row>
    <row r="149" spans="13:43" x14ac:dyDescent="0.25">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row>
    <row r="150" spans="13:43" x14ac:dyDescent="0.25">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row>
    <row r="151" spans="13:43" x14ac:dyDescent="0.25">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row>
    <row r="152" spans="13:43" x14ac:dyDescent="0.25">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row>
    <row r="153" spans="13:43" x14ac:dyDescent="0.25">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row>
    <row r="154" spans="13:43" x14ac:dyDescent="0.25">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row>
    <row r="155" spans="13:43" x14ac:dyDescent="0.25">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row>
    <row r="156" spans="13:43" x14ac:dyDescent="0.25">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row>
    <row r="157" spans="13:43" x14ac:dyDescent="0.25">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row>
    <row r="158" spans="13:43" x14ac:dyDescent="0.25">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row>
    <row r="159" spans="13:43" x14ac:dyDescent="0.25">
      <c r="M159" s="127"/>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row>
    <row r="160" spans="13:43" x14ac:dyDescent="0.25">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row>
    <row r="161" spans="13:43" x14ac:dyDescent="0.25">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row>
    <row r="162" spans="13:43" x14ac:dyDescent="0.25">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row>
    <row r="163" spans="13:43" x14ac:dyDescent="0.25">
      <c r="M163" s="127"/>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row>
    <row r="164" spans="13:43" x14ac:dyDescent="0.25">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row>
    <row r="165" spans="13:43" x14ac:dyDescent="0.25">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row>
    <row r="166" spans="13:43" x14ac:dyDescent="0.25">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row>
    <row r="167" spans="13:43" x14ac:dyDescent="0.25">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row>
    <row r="168" spans="13:43" x14ac:dyDescent="0.25">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row>
    <row r="169" spans="13:43" x14ac:dyDescent="0.25">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row>
    <row r="170" spans="13:43" x14ac:dyDescent="0.25">
      <c r="M170" s="127"/>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c r="AK170" s="127"/>
      <c r="AL170" s="127"/>
      <c r="AM170" s="127"/>
      <c r="AN170" s="127"/>
      <c r="AO170" s="127"/>
      <c r="AP170" s="127"/>
      <c r="AQ170" s="127"/>
    </row>
    <row r="171" spans="13:43" x14ac:dyDescent="0.25">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row>
    <row r="172" spans="13:43" x14ac:dyDescent="0.25">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row>
    <row r="173" spans="13:43" x14ac:dyDescent="0.25">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row>
    <row r="174" spans="13:43" x14ac:dyDescent="0.25">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row>
    <row r="175" spans="13:43" x14ac:dyDescent="0.25">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row>
    <row r="176" spans="13:43" x14ac:dyDescent="0.25">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row>
    <row r="177" spans="13:43" x14ac:dyDescent="0.25">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row>
    <row r="178" spans="13:43" x14ac:dyDescent="0.25">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row>
    <row r="179" spans="13:43" x14ac:dyDescent="0.25">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row>
    <row r="180" spans="13:43" x14ac:dyDescent="0.25">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127"/>
      <c r="AK180" s="127"/>
      <c r="AL180" s="127"/>
      <c r="AM180" s="127"/>
      <c r="AN180" s="127"/>
      <c r="AO180" s="127"/>
      <c r="AP180" s="127"/>
      <c r="AQ180" s="127"/>
    </row>
    <row r="181" spans="13:43" x14ac:dyDescent="0.25">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row>
    <row r="182" spans="13:43" x14ac:dyDescent="0.25">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row>
    <row r="183" spans="13:43" x14ac:dyDescent="0.25">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row>
    <row r="184" spans="13:43" x14ac:dyDescent="0.25">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c r="AK184" s="127"/>
      <c r="AL184" s="127"/>
      <c r="AM184" s="127"/>
      <c r="AN184" s="127"/>
      <c r="AO184" s="127"/>
      <c r="AP184" s="127"/>
      <c r="AQ184" s="127"/>
    </row>
    <row r="185" spans="13:43" x14ac:dyDescent="0.25">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row>
    <row r="186" spans="13:43" x14ac:dyDescent="0.25">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row>
    <row r="187" spans="13:43" x14ac:dyDescent="0.25">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row>
    <row r="188" spans="13:43" x14ac:dyDescent="0.25">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row>
    <row r="189" spans="13:43" x14ac:dyDescent="0.25">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row>
    <row r="190" spans="13:43" x14ac:dyDescent="0.25">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row>
    <row r="191" spans="13:43" x14ac:dyDescent="0.25">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row>
    <row r="192" spans="13:43" x14ac:dyDescent="0.25">
      <c r="M192" s="127"/>
      <c r="N192" s="127"/>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row>
    <row r="193" spans="13:43" x14ac:dyDescent="0.25">
      <c r="M193" s="127"/>
      <c r="N193" s="127"/>
      <c r="O193" s="127"/>
      <c r="P193" s="127"/>
      <c r="Q193" s="127"/>
      <c r="R193" s="127"/>
      <c r="S193" s="127"/>
      <c r="T193" s="127"/>
      <c r="U193" s="127"/>
      <c r="V193" s="127"/>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row>
    <row r="194" spans="13:43" x14ac:dyDescent="0.25">
      <c r="M194" s="127"/>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row>
    <row r="195" spans="13:43" x14ac:dyDescent="0.25">
      <c r="M195" s="127"/>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row>
    <row r="196" spans="13:43" x14ac:dyDescent="0.25">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row>
    <row r="197" spans="13:43" x14ac:dyDescent="0.25">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row>
    <row r="198" spans="13:43" x14ac:dyDescent="0.25">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row>
    <row r="199" spans="13:43" x14ac:dyDescent="0.25">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row>
    <row r="200" spans="13:43" x14ac:dyDescent="0.25">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row>
    <row r="201" spans="13:43" x14ac:dyDescent="0.25">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row>
    <row r="202" spans="13:43" x14ac:dyDescent="0.25">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row>
    <row r="203" spans="13:43" x14ac:dyDescent="0.25">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row>
    <row r="204" spans="13:43" x14ac:dyDescent="0.25">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row>
    <row r="205" spans="13:43" x14ac:dyDescent="0.25">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row>
    <row r="206" spans="13:43" x14ac:dyDescent="0.25">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row>
    <row r="207" spans="13:43" x14ac:dyDescent="0.25">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7"/>
      <c r="AK207" s="127"/>
      <c r="AL207" s="127"/>
      <c r="AM207" s="127"/>
      <c r="AN207" s="127"/>
      <c r="AO207" s="127"/>
      <c r="AP207" s="127"/>
      <c r="AQ207" s="127"/>
    </row>
    <row r="208" spans="13:43" x14ac:dyDescent="0.25">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row>
    <row r="209" spans="13:43" x14ac:dyDescent="0.25">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row>
    <row r="210" spans="13:43" x14ac:dyDescent="0.25">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row>
    <row r="211" spans="13:43" x14ac:dyDescent="0.25">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row>
    <row r="212" spans="13:43" x14ac:dyDescent="0.25">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row>
    <row r="213" spans="13:43" x14ac:dyDescent="0.25">
      <c r="M213" s="127"/>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row>
    <row r="214" spans="13:43" x14ac:dyDescent="0.25">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row>
    <row r="215" spans="13:43" x14ac:dyDescent="0.25">
      <c r="M215" s="127"/>
      <c r="N215" s="127"/>
      <c r="O215" s="127"/>
      <c r="P215" s="127"/>
      <c r="Q215" s="127"/>
      <c r="R215" s="127"/>
      <c r="S215" s="127"/>
      <c r="T215" s="127"/>
      <c r="U215" s="127"/>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row>
    <row r="216" spans="13:43" x14ac:dyDescent="0.25">
      <c r="M216" s="127"/>
      <c r="N216" s="127"/>
      <c r="O216" s="127"/>
      <c r="P216" s="127"/>
      <c r="Q216" s="127"/>
      <c r="R216" s="127"/>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row>
    <row r="217" spans="13:43" x14ac:dyDescent="0.25">
      <c r="M217" s="127"/>
      <c r="N217" s="127"/>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row>
    <row r="218" spans="13:43" x14ac:dyDescent="0.25">
      <c r="M218" s="127"/>
      <c r="N218" s="127"/>
      <c r="O218" s="127"/>
      <c r="P218" s="127"/>
      <c r="Q218" s="127"/>
      <c r="R218" s="127"/>
      <c r="S218" s="127"/>
      <c r="T218" s="127"/>
      <c r="U218" s="127"/>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row>
    <row r="219" spans="13:43" x14ac:dyDescent="0.25">
      <c r="M219" s="127"/>
      <c r="N219" s="127"/>
      <c r="O219" s="127"/>
      <c r="P219" s="127"/>
      <c r="Q219" s="127"/>
      <c r="R219" s="127"/>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row>
    <row r="220" spans="13:43" x14ac:dyDescent="0.25">
      <c r="M220" s="127"/>
      <c r="N220" s="127"/>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row>
    <row r="221" spans="13:43" x14ac:dyDescent="0.25">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row>
    <row r="222" spans="13:43" x14ac:dyDescent="0.25">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row>
    <row r="223" spans="13:43" x14ac:dyDescent="0.25">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row>
    <row r="224" spans="13:43" x14ac:dyDescent="0.25">
      <c r="M224" s="127"/>
      <c r="N224" s="127"/>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row>
    <row r="225" spans="13:43" x14ac:dyDescent="0.25">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row>
    <row r="226" spans="13:43" x14ac:dyDescent="0.25">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row>
    <row r="227" spans="13:43" x14ac:dyDescent="0.25">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row>
    <row r="228" spans="13:43" x14ac:dyDescent="0.25">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row>
    <row r="229" spans="13:43" x14ac:dyDescent="0.25">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row>
    <row r="230" spans="13:43" x14ac:dyDescent="0.25">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row>
    <row r="231" spans="13:43" x14ac:dyDescent="0.25">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row>
    <row r="232" spans="13:43" x14ac:dyDescent="0.25">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row>
    <row r="233" spans="13:43" x14ac:dyDescent="0.25">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row>
    <row r="234" spans="13:43" x14ac:dyDescent="0.25">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row>
    <row r="235" spans="13:43" x14ac:dyDescent="0.25">
      <c r="M235" s="127"/>
      <c r="N235" s="127"/>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row>
    <row r="236" spans="13:43" x14ac:dyDescent="0.25">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row>
    <row r="237" spans="13:43" x14ac:dyDescent="0.25">
      <c r="M237" s="127"/>
      <c r="N237" s="127"/>
      <c r="O237" s="127"/>
      <c r="P237" s="127"/>
      <c r="Q237" s="127"/>
      <c r="R237" s="127"/>
      <c r="S237" s="127"/>
      <c r="T237" s="127"/>
      <c r="U237" s="127"/>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row>
    <row r="238" spans="13:43" x14ac:dyDescent="0.25">
      <c r="M238" s="127"/>
      <c r="N238" s="127"/>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row>
    <row r="239" spans="13:43" x14ac:dyDescent="0.25">
      <c r="M239" s="127"/>
      <c r="N239" s="127"/>
      <c r="O239" s="127"/>
      <c r="P239" s="127"/>
      <c r="Q239" s="127"/>
      <c r="R239" s="127"/>
      <c r="S239" s="127"/>
      <c r="T239" s="127"/>
      <c r="U239" s="127"/>
      <c r="V239" s="127"/>
      <c r="W239" s="127"/>
      <c r="X239" s="127"/>
      <c r="Y239" s="127"/>
      <c r="Z239" s="127"/>
      <c r="AA239" s="127"/>
      <c r="AB239" s="127"/>
      <c r="AC239" s="127"/>
      <c r="AD239" s="127"/>
      <c r="AE239" s="127"/>
      <c r="AF239" s="127"/>
      <c r="AG239" s="127"/>
      <c r="AH239" s="127"/>
      <c r="AI239" s="127"/>
      <c r="AJ239" s="127"/>
      <c r="AK239" s="127"/>
      <c r="AL239" s="127"/>
      <c r="AM239" s="127"/>
      <c r="AN239" s="127"/>
      <c r="AO239" s="127"/>
      <c r="AP239" s="127"/>
      <c r="AQ239" s="127"/>
    </row>
    <row r="240" spans="13:43" x14ac:dyDescent="0.25">
      <c r="M240" s="127"/>
      <c r="N240" s="127"/>
      <c r="O240" s="127"/>
      <c r="P240" s="127"/>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row>
    <row r="241" spans="13:43" x14ac:dyDescent="0.25">
      <c r="M241" s="127"/>
      <c r="N241" s="127"/>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row>
    <row r="242" spans="13:43" x14ac:dyDescent="0.25">
      <c r="M242" s="127"/>
      <c r="N242" s="127"/>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row>
    <row r="243" spans="13:43" x14ac:dyDescent="0.25">
      <c r="M243" s="127"/>
      <c r="N243" s="127"/>
      <c r="O243" s="127"/>
      <c r="P243" s="127"/>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row>
    <row r="244" spans="13:43" x14ac:dyDescent="0.25">
      <c r="M244" s="127"/>
      <c r="N244" s="127"/>
      <c r="O244" s="127"/>
      <c r="P244" s="127"/>
      <c r="Q244" s="127"/>
      <c r="R244" s="127"/>
      <c r="S244" s="127"/>
      <c r="T244" s="127"/>
      <c r="U244" s="127"/>
      <c r="V244" s="127"/>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row>
    <row r="245" spans="13:43" x14ac:dyDescent="0.25">
      <c r="M245" s="127"/>
      <c r="N245" s="127"/>
      <c r="O245" s="127"/>
      <c r="P245" s="127"/>
      <c r="Q245" s="127"/>
      <c r="R245" s="127"/>
      <c r="S245" s="127"/>
      <c r="T245" s="127"/>
      <c r="U245" s="127"/>
      <c r="V245" s="127"/>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row>
    <row r="246" spans="13:43" x14ac:dyDescent="0.25">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row>
    <row r="247" spans="13:43" x14ac:dyDescent="0.25">
      <c r="M247" s="127"/>
      <c r="N247" s="127"/>
      <c r="O247" s="127"/>
      <c r="P247" s="127"/>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row>
    <row r="248" spans="13:43" x14ac:dyDescent="0.25">
      <c r="M248" s="127"/>
      <c r="N248" s="127"/>
      <c r="O248" s="127"/>
      <c r="P248" s="127"/>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row>
    <row r="249" spans="13:43" x14ac:dyDescent="0.25">
      <c r="M249" s="127"/>
      <c r="N249" s="127"/>
      <c r="O249" s="127"/>
      <c r="P249" s="127"/>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row>
    <row r="250" spans="13:43" x14ac:dyDescent="0.25">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row>
    <row r="251" spans="13:43" x14ac:dyDescent="0.25">
      <c r="M251" s="127"/>
      <c r="N251" s="127"/>
      <c r="O251" s="127"/>
      <c r="P251" s="127"/>
      <c r="Q251" s="127"/>
      <c r="R251" s="127"/>
      <c r="S251" s="127"/>
      <c r="T251" s="127"/>
      <c r="U251" s="127"/>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row>
    <row r="252" spans="13:43" x14ac:dyDescent="0.25">
      <c r="M252" s="127"/>
      <c r="N252" s="127"/>
      <c r="O252" s="127"/>
      <c r="P252" s="127"/>
      <c r="Q252" s="127"/>
      <c r="R252" s="127"/>
      <c r="S252" s="127"/>
      <c r="T252" s="127"/>
      <c r="U252" s="127"/>
      <c r="V252" s="127"/>
      <c r="W252" s="127"/>
      <c r="X252" s="127"/>
      <c r="Y252" s="127"/>
      <c r="Z252" s="127"/>
      <c r="AA252" s="127"/>
      <c r="AB252" s="127"/>
      <c r="AC252" s="127"/>
      <c r="AD252" s="127"/>
      <c r="AE252" s="127"/>
      <c r="AF252" s="127"/>
      <c r="AG252" s="127"/>
      <c r="AH252" s="127"/>
      <c r="AI252" s="127"/>
      <c r="AJ252" s="127"/>
      <c r="AK252" s="127"/>
      <c r="AL252" s="127"/>
      <c r="AM252" s="127"/>
      <c r="AN252" s="127"/>
      <c r="AO252" s="127"/>
      <c r="AP252" s="127"/>
      <c r="AQ252" s="127"/>
    </row>
    <row r="253" spans="13:43" x14ac:dyDescent="0.25">
      <c r="M253" s="127"/>
      <c r="N253" s="127"/>
      <c r="O253" s="127"/>
      <c r="P253" s="127"/>
      <c r="Q253" s="127"/>
      <c r="R253" s="127"/>
      <c r="S253" s="127"/>
      <c r="T253" s="127"/>
      <c r="U253" s="127"/>
      <c r="V253" s="127"/>
      <c r="W253" s="127"/>
      <c r="X253" s="127"/>
      <c r="Y253" s="127"/>
      <c r="Z253" s="127"/>
      <c r="AA253" s="127"/>
      <c r="AB253" s="127"/>
      <c r="AC253" s="127"/>
      <c r="AD253" s="127"/>
      <c r="AE253" s="127"/>
      <c r="AF253" s="127"/>
      <c r="AG253" s="127"/>
      <c r="AH253" s="127"/>
      <c r="AI253" s="127"/>
      <c r="AJ253" s="127"/>
      <c r="AK253" s="127"/>
      <c r="AL253" s="127"/>
      <c r="AM253" s="127"/>
      <c r="AN253" s="127"/>
      <c r="AO253" s="127"/>
      <c r="AP253" s="127"/>
      <c r="AQ253" s="127"/>
    </row>
    <row r="254" spans="13:43" x14ac:dyDescent="0.25">
      <c r="M254" s="127"/>
      <c r="N254" s="127"/>
      <c r="O254" s="127"/>
      <c r="P254" s="127"/>
      <c r="Q254" s="127"/>
      <c r="R254" s="127"/>
      <c r="S254" s="127"/>
      <c r="T254" s="127"/>
      <c r="U254" s="127"/>
      <c r="V254" s="127"/>
      <c r="W254" s="127"/>
      <c r="X254" s="127"/>
      <c r="Y254" s="127"/>
      <c r="Z254" s="127"/>
      <c r="AA254" s="127"/>
      <c r="AB254" s="127"/>
      <c r="AC254" s="127"/>
      <c r="AD254" s="127"/>
      <c r="AE254" s="127"/>
      <c r="AF254" s="127"/>
      <c r="AG254" s="127"/>
      <c r="AH254" s="127"/>
      <c r="AI254" s="127"/>
      <c r="AJ254" s="127"/>
      <c r="AK254" s="127"/>
      <c r="AL254" s="127"/>
      <c r="AM254" s="127"/>
      <c r="AN254" s="127"/>
      <c r="AO254" s="127"/>
      <c r="AP254" s="127"/>
      <c r="AQ254" s="127"/>
    </row>
    <row r="255" spans="13:43" x14ac:dyDescent="0.25">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7"/>
      <c r="AL255" s="127"/>
      <c r="AM255" s="127"/>
      <c r="AN255" s="127"/>
      <c r="AO255" s="127"/>
      <c r="AP255" s="127"/>
      <c r="AQ255" s="127"/>
    </row>
    <row r="256" spans="13:43" x14ac:dyDescent="0.25">
      <c r="M256" s="127"/>
      <c r="N256" s="127"/>
      <c r="O256" s="127"/>
      <c r="P256" s="127"/>
      <c r="Q256" s="127"/>
      <c r="R256" s="127"/>
      <c r="S256" s="127"/>
      <c r="T256" s="127"/>
      <c r="U256" s="127"/>
      <c r="V256" s="127"/>
      <c r="W256" s="127"/>
      <c r="X256" s="127"/>
      <c r="Y256" s="127"/>
      <c r="Z256" s="127"/>
      <c r="AA256" s="127"/>
      <c r="AB256" s="127"/>
      <c r="AC256" s="127"/>
      <c r="AD256" s="127"/>
      <c r="AE256" s="127"/>
      <c r="AF256" s="127"/>
      <c r="AG256" s="127"/>
      <c r="AH256" s="127"/>
      <c r="AI256" s="127"/>
      <c r="AJ256" s="127"/>
      <c r="AK256" s="127"/>
      <c r="AL256" s="127"/>
      <c r="AM256" s="127"/>
      <c r="AN256" s="127"/>
      <c r="AO256" s="127"/>
      <c r="AP256" s="127"/>
      <c r="AQ256" s="127"/>
    </row>
    <row r="257" spans="13:43" x14ac:dyDescent="0.25">
      <c r="M257" s="127"/>
      <c r="N257" s="127"/>
      <c r="O257" s="127"/>
      <c r="P257" s="127"/>
      <c r="Q257" s="127"/>
      <c r="R257" s="127"/>
      <c r="S257" s="127"/>
      <c r="T257" s="127"/>
      <c r="U257" s="127"/>
      <c r="V257" s="127"/>
      <c r="W257" s="127"/>
      <c r="X257" s="127"/>
      <c r="Y257" s="127"/>
      <c r="Z257" s="127"/>
      <c r="AA257" s="127"/>
      <c r="AB257" s="127"/>
      <c r="AC257" s="127"/>
      <c r="AD257" s="127"/>
      <c r="AE257" s="127"/>
      <c r="AF257" s="127"/>
      <c r="AG257" s="127"/>
      <c r="AH257" s="127"/>
      <c r="AI257" s="127"/>
      <c r="AJ257" s="127"/>
      <c r="AK257" s="127"/>
      <c r="AL257" s="127"/>
      <c r="AM257" s="127"/>
      <c r="AN257" s="127"/>
      <c r="AO257" s="127"/>
      <c r="AP257" s="127"/>
      <c r="AQ257" s="127"/>
    </row>
    <row r="258" spans="13:43" x14ac:dyDescent="0.25">
      <c r="M258" s="127"/>
      <c r="N258" s="127"/>
      <c r="O258" s="127"/>
      <c r="P258" s="127"/>
      <c r="Q258" s="127"/>
      <c r="R258" s="127"/>
      <c r="S258" s="127"/>
      <c r="T258" s="127"/>
      <c r="U258" s="127"/>
      <c r="V258" s="127"/>
      <c r="W258" s="127"/>
      <c r="X258" s="127"/>
      <c r="Y258" s="127"/>
      <c r="Z258" s="127"/>
      <c r="AA258" s="127"/>
      <c r="AB258" s="127"/>
      <c r="AC258" s="127"/>
      <c r="AD258" s="127"/>
      <c r="AE258" s="127"/>
      <c r="AF258" s="127"/>
      <c r="AG258" s="127"/>
      <c r="AH258" s="127"/>
      <c r="AI258" s="127"/>
      <c r="AJ258" s="127"/>
      <c r="AK258" s="127"/>
      <c r="AL258" s="127"/>
      <c r="AM258" s="127"/>
      <c r="AN258" s="127"/>
      <c r="AO258" s="127"/>
      <c r="AP258" s="127"/>
      <c r="AQ258" s="127"/>
    </row>
    <row r="259" spans="13:43" x14ac:dyDescent="0.25">
      <c r="M259" s="127"/>
      <c r="N259" s="127"/>
      <c r="O259" s="127"/>
      <c r="P259" s="127"/>
      <c r="Q259" s="127"/>
      <c r="R259" s="127"/>
      <c r="S259" s="127"/>
      <c r="T259" s="127"/>
      <c r="U259" s="127"/>
      <c r="V259" s="127"/>
      <c r="W259" s="127"/>
      <c r="X259" s="127"/>
      <c r="Y259" s="127"/>
      <c r="Z259" s="127"/>
      <c r="AA259" s="127"/>
      <c r="AB259" s="127"/>
      <c r="AC259" s="127"/>
      <c r="AD259" s="127"/>
      <c r="AE259" s="127"/>
      <c r="AF259" s="127"/>
      <c r="AG259" s="127"/>
      <c r="AH259" s="127"/>
      <c r="AI259" s="127"/>
      <c r="AJ259" s="127"/>
      <c r="AK259" s="127"/>
      <c r="AL259" s="127"/>
      <c r="AM259" s="127"/>
      <c r="AN259" s="127"/>
      <c r="AO259" s="127"/>
      <c r="AP259" s="127"/>
      <c r="AQ259" s="127"/>
    </row>
    <row r="260" spans="13:43" x14ac:dyDescent="0.25">
      <c r="M260" s="127"/>
      <c r="N260" s="127"/>
      <c r="O260" s="127"/>
      <c r="P260" s="127"/>
      <c r="Q260" s="127"/>
      <c r="R260" s="127"/>
      <c r="S260" s="127"/>
      <c r="T260" s="127"/>
      <c r="U260" s="127"/>
      <c r="V260" s="127"/>
      <c r="W260" s="127"/>
      <c r="X260" s="127"/>
      <c r="Y260" s="127"/>
      <c r="Z260" s="127"/>
      <c r="AA260" s="127"/>
      <c r="AB260" s="127"/>
      <c r="AC260" s="127"/>
      <c r="AD260" s="127"/>
      <c r="AE260" s="127"/>
      <c r="AF260" s="127"/>
      <c r="AG260" s="127"/>
      <c r="AH260" s="127"/>
      <c r="AI260" s="127"/>
      <c r="AJ260" s="127"/>
      <c r="AK260" s="127"/>
      <c r="AL260" s="127"/>
      <c r="AM260" s="127"/>
      <c r="AN260" s="127"/>
      <c r="AO260" s="127"/>
      <c r="AP260" s="127"/>
      <c r="AQ260" s="127"/>
    </row>
    <row r="261" spans="13:43" x14ac:dyDescent="0.25">
      <c r="M261" s="127"/>
      <c r="N261" s="127"/>
      <c r="O261" s="127"/>
      <c r="P261" s="127"/>
      <c r="Q261" s="127"/>
      <c r="R261" s="127"/>
      <c r="S261" s="127"/>
      <c r="T261" s="127"/>
      <c r="U261" s="127"/>
      <c r="V261" s="127"/>
      <c r="W261" s="127"/>
      <c r="X261" s="127"/>
      <c r="Y261" s="127"/>
      <c r="Z261" s="127"/>
      <c r="AA261" s="127"/>
      <c r="AB261" s="127"/>
      <c r="AC261" s="127"/>
      <c r="AD261" s="127"/>
      <c r="AE261" s="127"/>
      <c r="AF261" s="127"/>
      <c r="AG261" s="127"/>
      <c r="AH261" s="127"/>
      <c r="AI261" s="127"/>
      <c r="AJ261" s="127"/>
      <c r="AK261" s="127"/>
      <c r="AL261" s="127"/>
      <c r="AM261" s="127"/>
      <c r="AN261" s="127"/>
      <c r="AO261" s="127"/>
      <c r="AP261" s="127"/>
      <c r="AQ261" s="127"/>
    </row>
    <row r="262" spans="13:43" x14ac:dyDescent="0.25">
      <c r="M262" s="127"/>
      <c r="N262" s="127"/>
      <c r="O262" s="127"/>
      <c r="P262" s="127"/>
      <c r="Q262" s="127"/>
      <c r="R262" s="127"/>
      <c r="S262" s="127"/>
      <c r="T262" s="127"/>
      <c r="U262" s="127"/>
      <c r="V262" s="127"/>
      <c r="W262" s="127"/>
      <c r="X262" s="127"/>
      <c r="Y262" s="127"/>
      <c r="Z262" s="127"/>
      <c r="AA262" s="127"/>
      <c r="AB262" s="127"/>
      <c r="AC262" s="127"/>
      <c r="AD262" s="127"/>
      <c r="AE262" s="127"/>
      <c r="AF262" s="127"/>
      <c r="AG262" s="127"/>
      <c r="AH262" s="127"/>
      <c r="AI262" s="127"/>
      <c r="AJ262" s="127"/>
      <c r="AK262" s="127"/>
      <c r="AL262" s="127"/>
      <c r="AM262" s="127"/>
      <c r="AN262" s="127"/>
      <c r="AO262" s="127"/>
      <c r="AP262" s="127"/>
      <c r="AQ262" s="127"/>
    </row>
    <row r="263" spans="13:43" x14ac:dyDescent="0.25">
      <c r="M263" s="127"/>
      <c r="N263" s="127"/>
      <c r="O263" s="127"/>
      <c r="P263" s="127"/>
      <c r="Q263" s="127"/>
      <c r="R263" s="127"/>
      <c r="S263" s="127"/>
      <c r="T263" s="127"/>
      <c r="U263" s="127"/>
      <c r="V263" s="127"/>
      <c r="W263" s="127"/>
      <c r="X263" s="127"/>
      <c r="Y263" s="127"/>
      <c r="Z263" s="127"/>
      <c r="AA263" s="127"/>
      <c r="AB263" s="127"/>
      <c r="AC263" s="127"/>
      <c r="AD263" s="127"/>
      <c r="AE263" s="127"/>
      <c r="AF263" s="127"/>
      <c r="AG263" s="127"/>
      <c r="AH263" s="127"/>
      <c r="AI263" s="127"/>
      <c r="AJ263" s="127"/>
      <c r="AK263" s="127"/>
      <c r="AL263" s="127"/>
      <c r="AM263" s="127"/>
      <c r="AN263" s="127"/>
      <c r="AO263" s="127"/>
      <c r="AP263" s="127"/>
      <c r="AQ263" s="127"/>
    </row>
    <row r="264" spans="13:43" x14ac:dyDescent="0.25">
      <c r="M264" s="127"/>
      <c r="N264" s="127"/>
      <c r="O264" s="127"/>
      <c r="P264" s="127"/>
      <c r="Q264" s="127"/>
      <c r="R264" s="127"/>
      <c r="S264" s="127"/>
      <c r="T264" s="127"/>
      <c r="U264" s="127"/>
      <c r="V264" s="127"/>
      <c r="W264" s="127"/>
      <c r="X264" s="127"/>
      <c r="Y264" s="127"/>
      <c r="Z264" s="127"/>
      <c r="AA264" s="127"/>
      <c r="AB264" s="127"/>
      <c r="AC264" s="127"/>
      <c r="AD264" s="127"/>
      <c r="AE264" s="127"/>
      <c r="AF264" s="127"/>
      <c r="AG264" s="127"/>
      <c r="AH264" s="127"/>
      <c r="AI264" s="127"/>
      <c r="AJ264" s="127"/>
      <c r="AK264" s="127"/>
      <c r="AL264" s="127"/>
      <c r="AM264" s="127"/>
      <c r="AN264" s="127"/>
      <c r="AO264" s="127"/>
      <c r="AP264" s="127"/>
      <c r="AQ264" s="127"/>
    </row>
    <row r="265" spans="13:43" x14ac:dyDescent="0.25">
      <c r="M265" s="127"/>
      <c r="N265" s="127"/>
      <c r="O265" s="127"/>
      <c r="P265" s="127"/>
      <c r="Q265" s="127"/>
      <c r="R265" s="127"/>
      <c r="S265" s="127"/>
      <c r="T265" s="127"/>
      <c r="U265" s="127"/>
      <c r="V265" s="127"/>
      <c r="W265" s="127"/>
      <c r="X265" s="127"/>
      <c r="Y265" s="127"/>
      <c r="Z265" s="127"/>
      <c r="AA265" s="127"/>
      <c r="AB265" s="127"/>
      <c r="AC265" s="127"/>
      <c r="AD265" s="127"/>
      <c r="AE265" s="127"/>
      <c r="AF265" s="127"/>
      <c r="AG265" s="127"/>
      <c r="AH265" s="127"/>
      <c r="AI265" s="127"/>
      <c r="AJ265" s="127"/>
      <c r="AK265" s="127"/>
      <c r="AL265" s="127"/>
      <c r="AM265" s="127"/>
      <c r="AN265" s="127"/>
      <c r="AO265" s="127"/>
      <c r="AP265" s="127"/>
      <c r="AQ265" s="127"/>
    </row>
    <row r="266" spans="13:43" x14ac:dyDescent="0.25">
      <c r="M266" s="127"/>
      <c r="N266" s="127"/>
      <c r="O266" s="127"/>
      <c r="P266" s="127"/>
      <c r="Q266" s="127"/>
      <c r="R266" s="127"/>
      <c r="S266" s="127"/>
      <c r="T266" s="127"/>
      <c r="U266" s="127"/>
      <c r="V266" s="127"/>
      <c r="W266" s="127"/>
      <c r="X266" s="127"/>
      <c r="Y266" s="127"/>
      <c r="Z266" s="127"/>
      <c r="AA266" s="127"/>
      <c r="AB266" s="127"/>
      <c r="AC266" s="127"/>
      <c r="AD266" s="127"/>
      <c r="AE266" s="127"/>
      <c r="AF266" s="127"/>
      <c r="AG266" s="127"/>
      <c r="AH266" s="127"/>
      <c r="AI266" s="127"/>
      <c r="AJ266" s="127"/>
      <c r="AK266" s="127"/>
      <c r="AL266" s="127"/>
      <c r="AM266" s="127"/>
      <c r="AN266" s="127"/>
      <c r="AO266" s="127"/>
      <c r="AP266" s="127"/>
      <c r="AQ266" s="127"/>
    </row>
    <row r="267" spans="13:43" x14ac:dyDescent="0.25">
      <c r="M267" s="127"/>
      <c r="N267" s="127"/>
      <c r="O267" s="127"/>
      <c r="P267" s="127"/>
      <c r="Q267" s="127"/>
      <c r="R267" s="127"/>
      <c r="S267" s="127"/>
      <c r="T267" s="127"/>
      <c r="U267" s="127"/>
      <c r="V267" s="127"/>
      <c r="W267" s="127"/>
      <c r="X267" s="127"/>
      <c r="Y267" s="127"/>
      <c r="Z267" s="127"/>
      <c r="AA267" s="127"/>
      <c r="AB267" s="127"/>
      <c r="AC267" s="127"/>
      <c r="AD267" s="127"/>
      <c r="AE267" s="127"/>
      <c r="AF267" s="127"/>
      <c r="AG267" s="127"/>
      <c r="AH267" s="127"/>
      <c r="AI267" s="127"/>
      <c r="AJ267" s="127"/>
      <c r="AK267" s="127"/>
      <c r="AL267" s="127"/>
      <c r="AM267" s="127"/>
      <c r="AN267" s="127"/>
      <c r="AO267" s="127"/>
      <c r="AP267" s="127"/>
      <c r="AQ267" s="127"/>
    </row>
    <row r="268" spans="13:43" x14ac:dyDescent="0.25">
      <c r="M268" s="127"/>
      <c r="N268" s="127"/>
      <c r="O268" s="127"/>
      <c r="P268" s="127"/>
      <c r="Q268" s="127"/>
      <c r="R268" s="127"/>
      <c r="S268" s="127"/>
      <c r="T268" s="127"/>
      <c r="U268" s="127"/>
      <c r="V268" s="127"/>
      <c r="W268" s="127"/>
      <c r="X268" s="127"/>
      <c r="Y268" s="127"/>
      <c r="Z268" s="127"/>
      <c r="AA268" s="127"/>
      <c r="AB268" s="127"/>
      <c r="AC268" s="127"/>
      <c r="AD268" s="127"/>
      <c r="AE268" s="127"/>
      <c r="AF268" s="127"/>
      <c r="AG268" s="127"/>
      <c r="AH268" s="127"/>
      <c r="AI268" s="127"/>
      <c r="AJ268" s="127"/>
      <c r="AK268" s="127"/>
      <c r="AL268" s="127"/>
      <c r="AM268" s="127"/>
      <c r="AN268" s="127"/>
      <c r="AO268" s="127"/>
      <c r="AP268" s="127"/>
      <c r="AQ268" s="127"/>
    </row>
    <row r="269" spans="13:43" x14ac:dyDescent="0.25">
      <c r="M269" s="127"/>
      <c r="N269" s="127"/>
      <c r="O269" s="127"/>
      <c r="P269" s="127"/>
      <c r="Q269" s="127"/>
      <c r="R269" s="127"/>
      <c r="S269" s="127"/>
      <c r="T269" s="127"/>
      <c r="U269" s="127"/>
      <c r="V269" s="127"/>
      <c r="W269" s="127"/>
      <c r="X269" s="127"/>
      <c r="Y269" s="127"/>
      <c r="Z269" s="127"/>
      <c r="AA269" s="127"/>
      <c r="AB269" s="127"/>
      <c r="AC269" s="127"/>
      <c r="AD269" s="127"/>
      <c r="AE269" s="127"/>
      <c r="AF269" s="127"/>
      <c r="AG269" s="127"/>
      <c r="AH269" s="127"/>
      <c r="AI269" s="127"/>
      <c r="AJ269" s="127"/>
      <c r="AK269" s="127"/>
      <c r="AL269" s="127"/>
      <c r="AM269" s="127"/>
      <c r="AN269" s="127"/>
      <c r="AO269" s="127"/>
      <c r="AP269" s="127"/>
      <c r="AQ269" s="127"/>
    </row>
    <row r="270" spans="13:43" x14ac:dyDescent="0.25">
      <c r="M270" s="127"/>
      <c r="N270" s="127"/>
      <c r="O270" s="127"/>
      <c r="P270" s="127"/>
      <c r="Q270" s="127"/>
      <c r="R270" s="127"/>
      <c r="S270" s="127"/>
      <c r="T270" s="127"/>
      <c r="U270" s="127"/>
      <c r="V270" s="127"/>
      <c r="W270" s="127"/>
      <c r="X270" s="127"/>
      <c r="Y270" s="127"/>
      <c r="Z270" s="127"/>
      <c r="AA270" s="127"/>
      <c r="AB270" s="127"/>
      <c r="AC270" s="127"/>
      <c r="AD270" s="127"/>
      <c r="AE270" s="127"/>
      <c r="AF270" s="127"/>
      <c r="AG270" s="127"/>
      <c r="AH270" s="127"/>
      <c r="AI270" s="127"/>
      <c r="AJ270" s="127"/>
      <c r="AK270" s="127"/>
      <c r="AL270" s="127"/>
      <c r="AM270" s="127"/>
      <c r="AN270" s="127"/>
      <c r="AO270" s="127"/>
      <c r="AP270" s="127"/>
      <c r="AQ270" s="127"/>
    </row>
    <row r="271" spans="13:43" x14ac:dyDescent="0.25">
      <c r="M271" s="127"/>
      <c r="N271" s="127"/>
      <c r="O271" s="127"/>
      <c r="P271" s="127"/>
      <c r="Q271" s="127"/>
      <c r="R271" s="127"/>
      <c r="S271" s="127"/>
      <c r="T271" s="127"/>
      <c r="U271" s="127"/>
      <c r="V271" s="127"/>
      <c r="W271" s="127"/>
      <c r="X271" s="127"/>
      <c r="Y271" s="127"/>
      <c r="Z271" s="127"/>
      <c r="AA271" s="127"/>
      <c r="AB271" s="127"/>
      <c r="AC271" s="127"/>
      <c r="AD271" s="127"/>
      <c r="AE271" s="127"/>
      <c r="AF271" s="127"/>
      <c r="AG271" s="127"/>
      <c r="AH271" s="127"/>
      <c r="AI271" s="127"/>
      <c r="AJ271" s="127"/>
      <c r="AK271" s="127"/>
      <c r="AL271" s="127"/>
      <c r="AM271" s="127"/>
      <c r="AN271" s="127"/>
      <c r="AO271" s="127"/>
      <c r="AP271" s="127"/>
      <c r="AQ271" s="127"/>
    </row>
    <row r="272" spans="13:43" x14ac:dyDescent="0.25">
      <c r="M272" s="127"/>
      <c r="N272" s="127"/>
      <c r="O272" s="127"/>
      <c r="P272" s="127"/>
      <c r="Q272" s="127"/>
      <c r="R272" s="127"/>
      <c r="S272" s="127"/>
      <c r="T272" s="127"/>
      <c r="U272" s="127"/>
      <c r="V272" s="127"/>
      <c r="W272" s="127"/>
      <c r="X272" s="127"/>
      <c r="Y272" s="127"/>
      <c r="Z272" s="127"/>
      <c r="AA272" s="127"/>
      <c r="AB272" s="127"/>
      <c r="AC272" s="127"/>
      <c r="AD272" s="127"/>
      <c r="AE272" s="127"/>
      <c r="AF272" s="127"/>
      <c r="AG272" s="127"/>
      <c r="AH272" s="127"/>
      <c r="AI272" s="127"/>
      <c r="AJ272" s="127"/>
      <c r="AK272" s="127"/>
      <c r="AL272" s="127"/>
      <c r="AM272" s="127"/>
      <c r="AN272" s="127"/>
      <c r="AO272" s="127"/>
      <c r="AP272" s="127"/>
      <c r="AQ272" s="127"/>
    </row>
    <row r="273" spans="13:43" x14ac:dyDescent="0.25">
      <c r="M273" s="127"/>
      <c r="N273" s="127"/>
      <c r="O273" s="127"/>
      <c r="P273" s="127"/>
      <c r="Q273" s="127"/>
      <c r="R273" s="127"/>
      <c r="S273" s="127"/>
      <c r="T273" s="127"/>
      <c r="U273" s="127"/>
      <c r="V273" s="127"/>
      <c r="W273" s="127"/>
      <c r="X273" s="127"/>
      <c r="Y273" s="127"/>
      <c r="Z273" s="127"/>
      <c r="AA273" s="127"/>
      <c r="AB273" s="127"/>
      <c r="AC273" s="127"/>
      <c r="AD273" s="127"/>
      <c r="AE273" s="127"/>
      <c r="AF273" s="127"/>
      <c r="AG273" s="127"/>
      <c r="AH273" s="127"/>
      <c r="AI273" s="127"/>
      <c r="AJ273" s="127"/>
      <c r="AK273" s="127"/>
      <c r="AL273" s="127"/>
      <c r="AM273" s="127"/>
      <c r="AN273" s="127"/>
      <c r="AO273" s="127"/>
      <c r="AP273" s="127"/>
      <c r="AQ273" s="127"/>
    </row>
    <row r="274" spans="13:43" x14ac:dyDescent="0.25">
      <c r="M274" s="127"/>
      <c r="N274" s="127"/>
      <c r="O274" s="127"/>
      <c r="P274" s="127"/>
      <c r="Q274" s="127"/>
      <c r="R274" s="127"/>
      <c r="S274" s="127"/>
      <c r="T274" s="127"/>
      <c r="U274" s="127"/>
      <c r="V274" s="127"/>
      <c r="W274" s="127"/>
      <c r="X274" s="127"/>
      <c r="Y274" s="127"/>
      <c r="Z274" s="127"/>
      <c r="AA274" s="127"/>
      <c r="AB274" s="127"/>
      <c r="AC274" s="127"/>
      <c r="AD274" s="127"/>
      <c r="AE274" s="127"/>
      <c r="AF274" s="127"/>
      <c r="AG274" s="127"/>
      <c r="AH274" s="127"/>
      <c r="AI274" s="127"/>
      <c r="AJ274" s="127"/>
      <c r="AK274" s="127"/>
      <c r="AL274" s="127"/>
      <c r="AM274" s="127"/>
      <c r="AN274" s="127"/>
      <c r="AO274" s="127"/>
      <c r="AP274" s="127"/>
      <c r="AQ274" s="127"/>
    </row>
    <row r="275" spans="13:43" x14ac:dyDescent="0.25">
      <c r="M275" s="127"/>
      <c r="N275" s="127"/>
      <c r="O275" s="127"/>
      <c r="P275" s="127"/>
      <c r="Q275" s="127"/>
      <c r="R275" s="127"/>
      <c r="S275" s="127"/>
      <c r="T275" s="127"/>
      <c r="U275" s="127"/>
      <c r="V275" s="127"/>
      <c r="W275" s="127"/>
      <c r="X275" s="127"/>
      <c r="Y275" s="127"/>
      <c r="Z275" s="127"/>
      <c r="AA275" s="127"/>
      <c r="AB275" s="127"/>
      <c r="AC275" s="127"/>
      <c r="AD275" s="127"/>
      <c r="AE275" s="127"/>
      <c r="AF275" s="127"/>
      <c r="AG275" s="127"/>
      <c r="AH275" s="127"/>
      <c r="AI275" s="127"/>
      <c r="AJ275" s="127"/>
      <c r="AK275" s="127"/>
      <c r="AL275" s="127"/>
      <c r="AM275" s="127"/>
      <c r="AN275" s="127"/>
      <c r="AO275" s="127"/>
      <c r="AP275" s="127"/>
      <c r="AQ275" s="127"/>
    </row>
    <row r="276" spans="13:43" x14ac:dyDescent="0.25">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row>
    <row r="277" spans="13:43" x14ac:dyDescent="0.25">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row>
    <row r="278" spans="13:43" x14ac:dyDescent="0.25">
      <c r="M278" s="127"/>
      <c r="N278" s="127"/>
      <c r="O278" s="127"/>
      <c r="P278" s="127"/>
      <c r="Q278" s="127"/>
      <c r="R278" s="127"/>
      <c r="S278" s="127"/>
      <c r="T278" s="127"/>
      <c r="U278" s="127"/>
      <c r="V278" s="127"/>
      <c r="W278" s="127"/>
      <c r="X278" s="127"/>
      <c r="Y278" s="127"/>
      <c r="Z278" s="127"/>
      <c r="AA278" s="127"/>
      <c r="AB278" s="127"/>
      <c r="AC278" s="127"/>
      <c r="AD278" s="127"/>
      <c r="AE278" s="127"/>
      <c r="AF278" s="127"/>
      <c r="AG278" s="127"/>
      <c r="AH278" s="127"/>
      <c r="AI278" s="127"/>
      <c r="AJ278" s="127"/>
      <c r="AK278" s="127"/>
      <c r="AL278" s="127"/>
      <c r="AM278" s="127"/>
      <c r="AN278" s="127"/>
      <c r="AO278" s="127"/>
      <c r="AP278" s="127"/>
      <c r="AQ278" s="127"/>
    </row>
    <row r="279" spans="13:43" x14ac:dyDescent="0.25">
      <c r="M279" s="127"/>
      <c r="N279" s="127"/>
      <c r="O279" s="127"/>
      <c r="P279" s="127"/>
      <c r="Q279" s="127"/>
      <c r="R279" s="127"/>
      <c r="S279" s="127"/>
      <c r="T279" s="127"/>
      <c r="U279" s="127"/>
      <c r="V279" s="127"/>
      <c r="W279" s="127"/>
      <c r="X279" s="127"/>
      <c r="Y279" s="127"/>
      <c r="Z279" s="127"/>
      <c r="AA279" s="127"/>
      <c r="AB279" s="127"/>
      <c r="AC279" s="127"/>
      <c r="AD279" s="127"/>
      <c r="AE279" s="127"/>
      <c r="AF279" s="127"/>
      <c r="AG279" s="127"/>
      <c r="AH279" s="127"/>
      <c r="AI279" s="127"/>
      <c r="AJ279" s="127"/>
      <c r="AK279" s="127"/>
      <c r="AL279" s="127"/>
      <c r="AM279" s="127"/>
      <c r="AN279" s="127"/>
      <c r="AO279" s="127"/>
      <c r="AP279" s="127"/>
      <c r="AQ279" s="127"/>
    </row>
    <row r="280" spans="13:43" x14ac:dyDescent="0.25">
      <c r="M280" s="127"/>
      <c r="N280" s="127"/>
      <c r="O280" s="127"/>
      <c r="P280" s="127"/>
      <c r="Q280" s="127"/>
      <c r="R280" s="127"/>
      <c r="S280" s="127"/>
      <c r="T280" s="127"/>
      <c r="U280" s="127"/>
      <c r="V280" s="127"/>
      <c r="W280" s="127"/>
      <c r="X280" s="127"/>
      <c r="Y280" s="127"/>
      <c r="Z280" s="127"/>
      <c r="AA280" s="127"/>
      <c r="AB280" s="127"/>
      <c r="AC280" s="127"/>
      <c r="AD280" s="127"/>
      <c r="AE280" s="127"/>
      <c r="AF280" s="127"/>
      <c r="AG280" s="127"/>
      <c r="AH280" s="127"/>
      <c r="AI280" s="127"/>
      <c r="AJ280" s="127"/>
      <c r="AK280" s="127"/>
      <c r="AL280" s="127"/>
      <c r="AM280" s="127"/>
      <c r="AN280" s="127"/>
      <c r="AO280" s="127"/>
      <c r="AP280" s="127"/>
      <c r="AQ280" s="127"/>
    </row>
    <row r="281" spans="13:43" x14ac:dyDescent="0.25">
      <c r="M281" s="127"/>
      <c r="N281" s="127"/>
      <c r="O281" s="127"/>
      <c r="P281" s="127"/>
      <c r="Q281" s="127"/>
      <c r="R281" s="127"/>
      <c r="S281" s="127"/>
      <c r="T281" s="127"/>
      <c r="U281" s="127"/>
      <c r="V281" s="127"/>
      <c r="W281" s="127"/>
      <c r="X281" s="127"/>
      <c r="Y281" s="127"/>
      <c r="Z281" s="127"/>
      <c r="AA281" s="127"/>
      <c r="AB281" s="127"/>
      <c r="AC281" s="127"/>
      <c r="AD281" s="127"/>
      <c r="AE281" s="127"/>
      <c r="AF281" s="127"/>
      <c r="AG281" s="127"/>
      <c r="AH281" s="127"/>
      <c r="AI281" s="127"/>
      <c r="AJ281" s="127"/>
      <c r="AK281" s="127"/>
      <c r="AL281" s="127"/>
      <c r="AM281" s="127"/>
      <c r="AN281" s="127"/>
      <c r="AO281" s="127"/>
      <c r="AP281" s="127"/>
      <c r="AQ281" s="127"/>
    </row>
    <row r="282" spans="13:43" x14ac:dyDescent="0.25">
      <c r="M282" s="127"/>
      <c r="N282" s="127"/>
      <c r="O282" s="127"/>
      <c r="P282" s="127"/>
      <c r="Q282" s="127"/>
      <c r="R282" s="127"/>
      <c r="S282" s="127"/>
      <c r="T282" s="127"/>
      <c r="U282" s="127"/>
      <c r="V282" s="127"/>
      <c r="W282" s="127"/>
      <c r="X282" s="127"/>
      <c r="Y282" s="127"/>
      <c r="Z282" s="127"/>
      <c r="AA282" s="127"/>
      <c r="AB282" s="127"/>
      <c r="AC282" s="127"/>
      <c r="AD282" s="127"/>
      <c r="AE282" s="127"/>
      <c r="AF282" s="127"/>
      <c r="AG282" s="127"/>
      <c r="AH282" s="127"/>
      <c r="AI282" s="127"/>
      <c r="AJ282" s="127"/>
      <c r="AK282" s="127"/>
      <c r="AL282" s="127"/>
      <c r="AM282" s="127"/>
      <c r="AN282" s="127"/>
      <c r="AO282" s="127"/>
      <c r="AP282" s="127"/>
      <c r="AQ282" s="127"/>
    </row>
    <row r="283" spans="13:43" x14ac:dyDescent="0.25">
      <c r="M283" s="127"/>
      <c r="N283" s="127"/>
      <c r="O283" s="127"/>
      <c r="P283" s="127"/>
      <c r="Q283" s="127"/>
      <c r="R283" s="127"/>
      <c r="S283" s="127"/>
      <c r="T283" s="127"/>
      <c r="U283" s="127"/>
      <c r="V283" s="127"/>
      <c r="W283" s="127"/>
      <c r="X283" s="127"/>
      <c r="Y283" s="127"/>
      <c r="Z283" s="127"/>
      <c r="AA283" s="127"/>
      <c r="AB283" s="127"/>
      <c r="AC283" s="127"/>
      <c r="AD283" s="127"/>
      <c r="AE283" s="127"/>
      <c r="AF283" s="127"/>
      <c r="AG283" s="127"/>
      <c r="AH283" s="127"/>
      <c r="AI283" s="127"/>
      <c r="AJ283" s="127"/>
      <c r="AK283" s="127"/>
      <c r="AL283" s="127"/>
      <c r="AM283" s="127"/>
      <c r="AN283" s="127"/>
      <c r="AO283" s="127"/>
      <c r="AP283" s="127"/>
      <c r="AQ283" s="127"/>
    </row>
    <row r="284" spans="13:43" x14ac:dyDescent="0.25">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row>
    <row r="285" spans="13:43" x14ac:dyDescent="0.25">
      <c r="M285" s="127"/>
      <c r="N285" s="127"/>
      <c r="O285" s="127"/>
      <c r="P285" s="127"/>
      <c r="Q285" s="127"/>
      <c r="R285" s="127"/>
      <c r="S285" s="127"/>
      <c r="T285" s="127"/>
      <c r="U285" s="127"/>
      <c r="V285" s="127"/>
      <c r="W285" s="127"/>
      <c r="X285" s="127"/>
      <c r="Y285" s="127"/>
      <c r="Z285" s="127"/>
      <c r="AA285" s="127"/>
      <c r="AB285" s="127"/>
      <c r="AC285" s="127"/>
      <c r="AD285" s="127"/>
      <c r="AE285" s="127"/>
      <c r="AF285" s="127"/>
      <c r="AG285" s="127"/>
      <c r="AH285" s="127"/>
      <c r="AI285" s="127"/>
      <c r="AJ285" s="127"/>
      <c r="AK285" s="127"/>
      <c r="AL285" s="127"/>
      <c r="AM285" s="127"/>
      <c r="AN285" s="127"/>
      <c r="AO285" s="127"/>
      <c r="AP285" s="127"/>
      <c r="AQ285" s="127"/>
    </row>
    <row r="286" spans="13:43" x14ac:dyDescent="0.25">
      <c r="M286" s="127"/>
      <c r="N286" s="127"/>
      <c r="O286" s="127"/>
      <c r="P286" s="127"/>
      <c r="Q286" s="127"/>
      <c r="R286" s="127"/>
      <c r="S286" s="127"/>
      <c r="T286" s="127"/>
      <c r="U286" s="12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row>
    <row r="287" spans="13:43" x14ac:dyDescent="0.25">
      <c r="M287" s="127"/>
      <c r="N287" s="127"/>
      <c r="O287" s="127"/>
      <c r="P287" s="127"/>
      <c r="Q287" s="127"/>
      <c r="R287" s="127"/>
      <c r="S287" s="127"/>
      <c r="T287" s="127"/>
      <c r="U287" s="127"/>
      <c r="V287" s="127"/>
      <c r="W287" s="127"/>
      <c r="X287" s="127"/>
      <c r="Y287" s="127"/>
      <c r="Z287" s="127"/>
      <c r="AA287" s="127"/>
      <c r="AB287" s="127"/>
      <c r="AC287" s="127"/>
      <c r="AD287" s="127"/>
      <c r="AE287" s="127"/>
      <c r="AF287" s="127"/>
      <c r="AG287" s="127"/>
      <c r="AH287" s="127"/>
      <c r="AI287" s="127"/>
      <c r="AJ287" s="127"/>
      <c r="AK287" s="127"/>
      <c r="AL287" s="127"/>
      <c r="AM287" s="127"/>
      <c r="AN287" s="127"/>
      <c r="AO287" s="127"/>
      <c r="AP287" s="127"/>
      <c r="AQ287" s="127"/>
    </row>
    <row r="288" spans="13:43" x14ac:dyDescent="0.25">
      <c r="M288" s="127"/>
      <c r="N288" s="127"/>
      <c r="O288" s="127"/>
      <c r="P288" s="127"/>
      <c r="Q288" s="127"/>
      <c r="R288" s="127"/>
      <c r="S288" s="127"/>
      <c r="T288" s="127"/>
      <c r="U288" s="127"/>
      <c r="V288" s="127"/>
      <c r="W288" s="127"/>
      <c r="X288" s="127"/>
      <c r="Y288" s="127"/>
      <c r="Z288" s="127"/>
      <c r="AA288" s="127"/>
      <c r="AB288" s="127"/>
      <c r="AC288" s="127"/>
      <c r="AD288" s="127"/>
      <c r="AE288" s="127"/>
      <c r="AF288" s="127"/>
      <c r="AG288" s="127"/>
      <c r="AH288" s="127"/>
      <c r="AI288" s="127"/>
      <c r="AJ288" s="127"/>
      <c r="AK288" s="127"/>
      <c r="AL288" s="127"/>
      <c r="AM288" s="127"/>
      <c r="AN288" s="127"/>
      <c r="AO288" s="127"/>
      <c r="AP288" s="127"/>
      <c r="AQ288" s="127"/>
    </row>
    <row r="289" spans="13:43" x14ac:dyDescent="0.25">
      <c r="M289" s="127"/>
      <c r="N289" s="127"/>
      <c r="O289" s="127"/>
      <c r="P289" s="127"/>
      <c r="Q289" s="127"/>
      <c r="R289" s="127"/>
      <c r="S289" s="127"/>
      <c r="T289" s="127"/>
      <c r="U289" s="127"/>
      <c r="V289" s="127"/>
      <c r="W289" s="127"/>
      <c r="X289" s="127"/>
      <c r="Y289" s="127"/>
      <c r="Z289" s="127"/>
      <c r="AA289" s="127"/>
      <c r="AB289" s="127"/>
      <c r="AC289" s="127"/>
      <c r="AD289" s="127"/>
      <c r="AE289" s="127"/>
      <c r="AF289" s="127"/>
      <c r="AG289" s="127"/>
      <c r="AH289" s="127"/>
      <c r="AI289" s="127"/>
      <c r="AJ289" s="127"/>
      <c r="AK289" s="127"/>
      <c r="AL289" s="127"/>
      <c r="AM289" s="127"/>
      <c r="AN289" s="127"/>
      <c r="AO289" s="127"/>
      <c r="AP289" s="127"/>
      <c r="AQ289" s="127"/>
    </row>
    <row r="290" spans="13:43" x14ac:dyDescent="0.25">
      <c r="M290" s="127"/>
      <c r="N290" s="127"/>
      <c r="O290" s="127"/>
      <c r="P290" s="127"/>
      <c r="Q290" s="127"/>
      <c r="R290" s="127"/>
      <c r="S290" s="127"/>
      <c r="T290" s="127"/>
      <c r="U290" s="127"/>
      <c r="V290" s="127"/>
      <c r="W290" s="127"/>
      <c r="X290" s="127"/>
      <c r="Y290" s="127"/>
      <c r="Z290" s="127"/>
      <c r="AA290" s="127"/>
      <c r="AB290" s="127"/>
      <c r="AC290" s="127"/>
      <c r="AD290" s="127"/>
      <c r="AE290" s="127"/>
      <c r="AF290" s="127"/>
      <c r="AG290" s="127"/>
      <c r="AH290" s="127"/>
      <c r="AI290" s="127"/>
      <c r="AJ290" s="127"/>
      <c r="AK290" s="127"/>
      <c r="AL290" s="127"/>
      <c r="AM290" s="127"/>
      <c r="AN290" s="127"/>
      <c r="AO290" s="127"/>
      <c r="AP290" s="127"/>
      <c r="AQ290" s="127"/>
    </row>
    <row r="291" spans="13:43" x14ac:dyDescent="0.25">
      <c r="M291" s="127"/>
      <c r="N291" s="127"/>
      <c r="O291" s="127"/>
      <c r="P291" s="127"/>
      <c r="Q291" s="127"/>
      <c r="R291" s="127"/>
      <c r="S291" s="127"/>
      <c r="T291" s="127"/>
      <c r="U291" s="127"/>
      <c r="V291" s="127"/>
      <c r="W291" s="127"/>
      <c r="X291" s="127"/>
      <c r="Y291" s="127"/>
      <c r="Z291" s="127"/>
      <c r="AA291" s="127"/>
      <c r="AB291" s="127"/>
      <c r="AC291" s="127"/>
      <c r="AD291" s="127"/>
      <c r="AE291" s="127"/>
      <c r="AF291" s="127"/>
      <c r="AG291" s="127"/>
      <c r="AH291" s="127"/>
      <c r="AI291" s="127"/>
      <c r="AJ291" s="127"/>
      <c r="AK291" s="127"/>
      <c r="AL291" s="127"/>
      <c r="AM291" s="127"/>
      <c r="AN291" s="127"/>
      <c r="AO291" s="127"/>
      <c r="AP291" s="127"/>
      <c r="AQ291" s="127"/>
    </row>
    <row r="292" spans="13:43" x14ac:dyDescent="0.25">
      <c r="M292" s="127"/>
      <c r="N292" s="127"/>
      <c r="O292" s="127"/>
      <c r="P292" s="127"/>
      <c r="Q292" s="127"/>
      <c r="R292" s="127"/>
      <c r="S292" s="127"/>
      <c r="T292" s="127"/>
      <c r="U292" s="127"/>
      <c r="V292" s="127"/>
      <c r="W292" s="127"/>
      <c r="X292" s="127"/>
      <c r="Y292" s="127"/>
      <c r="Z292" s="127"/>
      <c r="AA292" s="127"/>
      <c r="AB292" s="127"/>
      <c r="AC292" s="127"/>
      <c r="AD292" s="127"/>
      <c r="AE292" s="127"/>
      <c r="AF292" s="127"/>
      <c r="AG292" s="127"/>
      <c r="AH292" s="127"/>
      <c r="AI292" s="127"/>
      <c r="AJ292" s="127"/>
      <c r="AK292" s="127"/>
      <c r="AL292" s="127"/>
      <c r="AM292" s="127"/>
      <c r="AN292" s="127"/>
      <c r="AO292" s="127"/>
      <c r="AP292" s="127"/>
      <c r="AQ292" s="127"/>
    </row>
    <row r="293" spans="13:43" x14ac:dyDescent="0.25">
      <c r="M293" s="127"/>
      <c r="N293" s="127"/>
      <c r="O293" s="127"/>
      <c r="P293" s="127"/>
      <c r="Q293" s="127"/>
      <c r="R293" s="127"/>
      <c r="S293" s="127"/>
      <c r="T293" s="127"/>
      <c r="U293" s="127"/>
      <c r="V293" s="127"/>
      <c r="W293" s="127"/>
      <c r="X293" s="127"/>
      <c r="Y293" s="127"/>
      <c r="Z293" s="127"/>
      <c r="AA293" s="127"/>
      <c r="AB293" s="127"/>
      <c r="AC293" s="127"/>
      <c r="AD293" s="127"/>
      <c r="AE293" s="127"/>
      <c r="AF293" s="127"/>
      <c r="AG293" s="127"/>
      <c r="AH293" s="127"/>
      <c r="AI293" s="127"/>
      <c r="AJ293" s="127"/>
      <c r="AK293" s="127"/>
      <c r="AL293" s="127"/>
      <c r="AM293" s="127"/>
      <c r="AN293" s="127"/>
      <c r="AO293" s="127"/>
      <c r="AP293" s="127"/>
      <c r="AQ293" s="127"/>
    </row>
    <row r="294" spans="13:43" x14ac:dyDescent="0.25">
      <c r="M294" s="127"/>
      <c r="N294" s="127"/>
      <c r="O294" s="127"/>
      <c r="P294" s="127"/>
      <c r="Q294" s="127"/>
      <c r="R294" s="127"/>
      <c r="S294" s="127"/>
      <c r="T294" s="127"/>
      <c r="U294" s="127"/>
      <c r="V294" s="127"/>
      <c r="W294" s="127"/>
      <c r="X294" s="127"/>
      <c r="Y294" s="127"/>
      <c r="Z294" s="127"/>
      <c r="AA294" s="127"/>
      <c r="AB294" s="127"/>
      <c r="AC294" s="127"/>
      <c r="AD294" s="127"/>
      <c r="AE294" s="127"/>
      <c r="AF294" s="127"/>
      <c r="AG294" s="127"/>
      <c r="AH294" s="127"/>
      <c r="AI294" s="127"/>
      <c r="AJ294" s="127"/>
      <c r="AK294" s="127"/>
      <c r="AL294" s="127"/>
      <c r="AM294" s="127"/>
      <c r="AN294" s="127"/>
      <c r="AO294" s="127"/>
      <c r="AP294" s="127"/>
      <c r="AQ294" s="127"/>
    </row>
    <row r="295" spans="13:43" x14ac:dyDescent="0.25">
      <c r="M295" s="127"/>
      <c r="N295" s="127"/>
      <c r="O295" s="127"/>
      <c r="P295" s="127"/>
      <c r="Q295" s="127"/>
      <c r="R295" s="127"/>
      <c r="S295" s="127"/>
      <c r="T295" s="127"/>
      <c r="U295" s="127"/>
      <c r="V295" s="127"/>
      <c r="W295" s="127"/>
      <c r="X295" s="127"/>
      <c r="Y295" s="127"/>
      <c r="Z295" s="127"/>
      <c r="AA295" s="127"/>
      <c r="AB295" s="127"/>
      <c r="AC295" s="127"/>
      <c r="AD295" s="127"/>
      <c r="AE295" s="127"/>
      <c r="AF295" s="127"/>
      <c r="AG295" s="127"/>
      <c r="AH295" s="127"/>
      <c r="AI295" s="127"/>
      <c r="AJ295" s="127"/>
      <c r="AK295" s="127"/>
      <c r="AL295" s="127"/>
      <c r="AM295" s="127"/>
      <c r="AN295" s="127"/>
      <c r="AO295" s="127"/>
      <c r="AP295" s="127"/>
      <c r="AQ295" s="127"/>
    </row>
    <row r="296" spans="13:43" x14ac:dyDescent="0.25">
      <c r="M296" s="127"/>
      <c r="N296" s="127"/>
      <c r="O296" s="127"/>
      <c r="P296" s="127"/>
      <c r="Q296" s="127"/>
      <c r="R296" s="127"/>
      <c r="S296" s="127"/>
      <c r="T296" s="127"/>
      <c r="U296" s="127"/>
      <c r="V296" s="127"/>
      <c r="W296" s="127"/>
      <c r="X296" s="127"/>
      <c r="Y296" s="127"/>
      <c r="Z296" s="127"/>
      <c r="AA296" s="127"/>
      <c r="AB296" s="127"/>
      <c r="AC296" s="127"/>
      <c r="AD296" s="127"/>
      <c r="AE296" s="127"/>
      <c r="AF296" s="127"/>
      <c r="AG296" s="127"/>
      <c r="AH296" s="127"/>
      <c r="AI296" s="127"/>
      <c r="AJ296" s="127"/>
      <c r="AK296" s="127"/>
      <c r="AL296" s="127"/>
      <c r="AM296" s="127"/>
      <c r="AN296" s="127"/>
      <c r="AO296" s="127"/>
      <c r="AP296" s="127"/>
      <c r="AQ296" s="127"/>
    </row>
    <row r="297" spans="13:43" x14ac:dyDescent="0.25">
      <c r="M297" s="127"/>
      <c r="N297" s="127"/>
      <c r="O297" s="127"/>
      <c r="P297" s="127"/>
      <c r="Q297" s="127"/>
      <c r="R297" s="127"/>
      <c r="S297" s="127"/>
      <c r="T297" s="127"/>
      <c r="U297" s="127"/>
      <c r="V297" s="127"/>
      <c r="W297" s="127"/>
      <c r="X297" s="127"/>
      <c r="Y297" s="127"/>
      <c r="Z297" s="127"/>
      <c r="AA297" s="127"/>
      <c r="AB297" s="127"/>
      <c r="AC297" s="127"/>
      <c r="AD297" s="127"/>
      <c r="AE297" s="127"/>
      <c r="AF297" s="127"/>
      <c r="AG297" s="127"/>
      <c r="AH297" s="127"/>
      <c r="AI297" s="127"/>
      <c r="AJ297" s="127"/>
      <c r="AK297" s="127"/>
      <c r="AL297" s="127"/>
      <c r="AM297" s="127"/>
      <c r="AN297" s="127"/>
      <c r="AO297" s="127"/>
      <c r="AP297" s="127"/>
      <c r="AQ297" s="127"/>
    </row>
    <row r="298" spans="13:43" x14ac:dyDescent="0.25">
      <c r="M298" s="127"/>
      <c r="N298" s="127"/>
      <c r="O298" s="127"/>
      <c r="P298" s="127"/>
      <c r="Q298" s="127"/>
      <c r="R298" s="127"/>
      <c r="S298" s="127"/>
      <c r="T298" s="127"/>
      <c r="U298" s="127"/>
      <c r="V298" s="127"/>
      <c r="W298" s="127"/>
      <c r="X298" s="127"/>
      <c r="Y298" s="127"/>
      <c r="Z298" s="127"/>
      <c r="AA298" s="127"/>
      <c r="AB298" s="127"/>
      <c r="AC298" s="127"/>
      <c r="AD298" s="127"/>
      <c r="AE298" s="127"/>
      <c r="AF298" s="127"/>
      <c r="AG298" s="127"/>
      <c r="AH298" s="127"/>
      <c r="AI298" s="127"/>
      <c r="AJ298" s="127"/>
      <c r="AK298" s="127"/>
      <c r="AL298" s="127"/>
      <c r="AM298" s="127"/>
      <c r="AN298" s="127"/>
      <c r="AO298" s="127"/>
      <c r="AP298" s="127"/>
      <c r="AQ298" s="127"/>
    </row>
    <row r="299" spans="13:43" x14ac:dyDescent="0.25">
      <c r="M299" s="127"/>
      <c r="N299" s="127"/>
      <c r="O299" s="127"/>
      <c r="P299" s="127"/>
      <c r="Q299" s="127"/>
      <c r="R299" s="127"/>
      <c r="S299" s="127"/>
      <c r="T299" s="127"/>
      <c r="U299" s="127"/>
      <c r="V299" s="127"/>
      <c r="W299" s="127"/>
      <c r="X299" s="127"/>
      <c r="Y299" s="127"/>
      <c r="Z299" s="127"/>
      <c r="AA299" s="127"/>
      <c r="AB299" s="127"/>
      <c r="AC299" s="127"/>
      <c r="AD299" s="127"/>
      <c r="AE299" s="127"/>
      <c r="AF299" s="127"/>
      <c r="AG299" s="127"/>
      <c r="AH299" s="127"/>
      <c r="AI299" s="127"/>
      <c r="AJ299" s="127"/>
      <c r="AK299" s="127"/>
      <c r="AL299" s="127"/>
      <c r="AM299" s="127"/>
      <c r="AN299" s="127"/>
      <c r="AO299" s="127"/>
      <c r="AP299" s="127"/>
      <c r="AQ299" s="127"/>
    </row>
    <row r="300" spans="13:43" x14ac:dyDescent="0.25">
      <c r="M300" s="127"/>
      <c r="N300" s="127"/>
      <c r="O300" s="127"/>
      <c r="P300" s="127"/>
      <c r="Q300" s="127"/>
      <c r="R300" s="127"/>
      <c r="S300" s="127"/>
      <c r="T300" s="127"/>
      <c r="U300" s="127"/>
      <c r="V300" s="127"/>
      <c r="W300" s="127"/>
      <c r="X300" s="127"/>
      <c r="Y300" s="127"/>
      <c r="Z300" s="127"/>
      <c r="AA300" s="127"/>
      <c r="AB300" s="127"/>
      <c r="AC300" s="127"/>
      <c r="AD300" s="127"/>
      <c r="AE300" s="127"/>
      <c r="AF300" s="127"/>
      <c r="AG300" s="127"/>
      <c r="AH300" s="127"/>
      <c r="AI300" s="127"/>
      <c r="AJ300" s="127"/>
      <c r="AK300" s="127"/>
      <c r="AL300" s="127"/>
      <c r="AM300" s="127"/>
      <c r="AN300" s="127"/>
      <c r="AO300" s="127"/>
      <c r="AP300" s="127"/>
      <c r="AQ300" s="127"/>
    </row>
    <row r="301" spans="13:43" x14ac:dyDescent="0.25">
      <c r="M301" s="127"/>
      <c r="N301" s="127"/>
      <c r="O301" s="127"/>
      <c r="P301" s="127"/>
      <c r="Q301" s="127"/>
      <c r="R301" s="127"/>
      <c r="S301" s="127"/>
      <c r="T301" s="127"/>
      <c r="U301" s="127"/>
      <c r="V301" s="127"/>
      <c r="W301" s="127"/>
      <c r="X301" s="127"/>
      <c r="Y301" s="127"/>
      <c r="Z301" s="127"/>
      <c r="AA301" s="127"/>
      <c r="AB301" s="127"/>
      <c r="AC301" s="127"/>
      <c r="AD301" s="127"/>
      <c r="AE301" s="127"/>
      <c r="AF301" s="127"/>
      <c r="AG301" s="127"/>
      <c r="AH301" s="127"/>
      <c r="AI301" s="127"/>
      <c r="AJ301" s="127"/>
      <c r="AK301" s="127"/>
      <c r="AL301" s="127"/>
      <c r="AM301" s="127"/>
      <c r="AN301" s="127"/>
      <c r="AO301" s="127"/>
      <c r="AP301" s="127"/>
      <c r="AQ301" s="127"/>
    </row>
    <row r="302" spans="13:43" x14ac:dyDescent="0.25">
      <c r="M302" s="127"/>
      <c r="N302" s="127"/>
      <c r="O302" s="127"/>
      <c r="P302" s="127"/>
      <c r="Q302" s="127"/>
      <c r="R302" s="127"/>
      <c r="S302" s="127"/>
      <c r="T302" s="127"/>
      <c r="U302" s="127"/>
      <c r="V302" s="127"/>
      <c r="W302" s="127"/>
      <c r="X302" s="127"/>
      <c r="Y302" s="127"/>
      <c r="Z302" s="127"/>
      <c r="AA302" s="127"/>
      <c r="AB302" s="127"/>
      <c r="AC302" s="127"/>
      <c r="AD302" s="127"/>
      <c r="AE302" s="127"/>
      <c r="AF302" s="127"/>
      <c r="AG302" s="127"/>
      <c r="AH302" s="127"/>
      <c r="AI302" s="127"/>
      <c r="AJ302" s="127"/>
      <c r="AK302" s="127"/>
      <c r="AL302" s="127"/>
      <c r="AM302" s="127"/>
      <c r="AN302" s="127"/>
      <c r="AO302" s="127"/>
      <c r="AP302" s="127"/>
      <c r="AQ302" s="127"/>
    </row>
    <row r="303" spans="13:43" x14ac:dyDescent="0.25">
      <c r="M303" s="127"/>
      <c r="N303" s="127"/>
      <c r="O303" s="127"/>
      <c r="P303" s="127"/>
      <c r="Q303" s="127"/>
      <c r="R303" s="127"/>
      <c r="S303" s="127"/>
      <c r="T303" s="127"/>
      <c r="U303" s="127"/>
      <c r="V303" s="127"/>
      <c r="W303" s="127"/>
      <c r="X303" s="127"/>
      <c r="Y303" s="127"/>
      <c r="Z303" s="127"/>
      <c r="AA303" s="127"/>
      <c r="AB303" s="127"/>
      <c r="AC303" s="127"/>
      <c r="AD303" s="127"/>
      <c r="AE303" s="127"/>
      <c r="AF303" s="127"/>
      <c r="AG303" s="127"/>
      <c r="AH303" s="127"/>
      <c r="AI303" s="127"/>
      <c r="AJ303" s="127"/>
      <c r="AK303" s="127"/>
      <c r="AL303" s="127"/>
      <c r="AM303" s="127"/>
      <c r="AN303" s="127"/>
      <c r="AO303" s="127"/>
      <c r="AP303" s="127"/>
      <c r="AQ303" s="127"/>
    </row>
    <row r="304" spans="13:43" x14ac:dyDescent="0.25">
      <c r="M304" s="127"/>
      <c r="N304" s="127"/>
      <c r="O304" s="127"/>
      <c r="P304" s="127"/>
      <c r="Q304" s="127"/>
      <c r="R304" s="127"/>
      <c r="S304" s="127"/>
      <c r="T304" s="127"/>
      <c r="U304" s="127"/>
      <c r="V304" s="127"/>
      <c r="W304" s="127"/>
      <c r="X304" s="127"/>
      <c r="Y304" s="127"/>
      <c r="Z304" s="127"/>
      <c r="AA304" s="127"/>
      <c r="AB304" s="127"/>
      <c r="AC304" s="127"/>
      <c r="AD304" s="127"/>
      <c r="AE304" s="127"/>
      <c r="AF304" s="127"/>
      <c r="AG304" s="127"/>
      <c r="AH304" s="127"/>
      <c r="AI304" s="127"/>
      <c r="AJ304" s="127"/>
      <c r="AK304" s="127"/>
      <c r="AL304" s="127"/>
      <c r="AM304" s="127"/>
      <c r="AN304" s="127"/>
      <c r="AO304" s="127"/>
      <c r="AP304" s="127"/>
      <c r="AQ304" s="127"/>
    </row>
    <row r="305" spans="13:43" x14ac:dyDescent="0.25">
      <c r="M305" s="127"/>
      <c r="N305" s="127"/>
      <c r="O305" s="127"/>
      <c r="P305" s="127"/>
      <c r="Q305" s="127"/>
      <c r="R305" s="127"/>
      <c r="S305" s="127"/>
      <c r="T305" s="127"/>
      <c r="U305" s="127"/>
      <c r="V305" s="127"/>
      <c r="W305" s="127"/>
      <c r="X305" s="127"/>
      <c r="Y305" s="127"/>
      <c r="Z305" s="127"/>
      <c r="AA305" s="127"/>
      <c r="AB305" s="127"/>
      <c r="AC305" s="127"/>
      <c r="AD305" s="127"/>
      <c r="AE305" s="127"/>
      <c r="AF305" s="127"/>
      <c r="AG305" s="127"/>
      <c r="AH305" s="127"/>
      <c r="AI305" s="127"/>
      <c r="AJ305" s="127"/>
      <c r="AK305" s="127"/>
      <c r="AL305" s="127"/>
      <c r="AM305" s="127"/>
      <c r="AN305" s="127"/>
      <c r="AO305" s="127"/>
      <c r="AP305" s="127"/>
      <c r="AQ305" s="127"/>
    </row>
    <row r="306" spans="13:43" x14ac:dyDescent="0.25">
      <c r="M306" s="127"/>
      <c r="N306" s="127"/>
      <c r="O306" s="127"/>
      <c r="P306" s="127"/>
      <c r="Q306" s="127"/>
      <c r="R306" s="127"/>
      <c r="S306" s="127"/>
      <c r="T306" s="127"/>
      <c r="U306" s="127"/>
      <c r="V306" s="127"/>
      <c r="W306" s="127"/>
      <c r="X306" s="127"/>
      <c r="Y306" s="127"/>
      <c r="Z306" s="127"/>
      <c r="AA306" s="127"/>
      <c r="AB306" s="127"/>
      <c r="AC306" s="127"/>
      <c r="AD306" s="127"/>
      <c r="AE306" s="127"/>
      <c r="AF306" s="127"/>
      <c r="AG306" s="127"/>
      <c r="AH306" s="127"/>
      <c r="AI306" s="127"/>
      <c r="AJ306" s="127"/>
      <c r="AK306" s="127"/>
      <c r="AL306" s="127"/>
      <c r="AM306" s="127"/>
      <c r="AN306" s="127"/>
      <c r="AO306" s="127"/>
      <c r="AP306" s="127"/>
      <c r="AQ306" s="127"/>
    </row>
    <row r="307" spans="13:43" x14ac:dyDescent="0.25">
      <c r="M307" s="127"/>
      <c r="N307" s="127"/>
      <c r="O307" s="127"/>
      <c r="P307" s="127"/>
      <c r="Q307" s="127"/>
      <c r="R307" s="127"/>
      <c r="S307" s="127"/>
      <c r="T307" s="127"/>
      <c r="U307" s="127"/>
      <c r="V307" s="127"/>
      <c r="W307" s="127"/>
      <c r="X307" s="127"/>
      <c r="Y307" s="127"/>
      <c r="Z307" s="127"/>
      <c r="AA307" s="127"/>
      <c r="AB307" s="127"/>
      <c r="AC307" s="127"/>
      <c r="AD307" s="127"/>
      <c r="AE307" s="127"/>
      <c r="AF307" s="127"/>
      <c r="AG307" s="127"/>
      <c r="AH307" s="127"/>
      <c r="AI307" s="127"/>
      <c r="AJ307" s="127"/>
      <c r="AK307" s="127"/>
      <c r="AL307" s="127"/>
      <c r="AM307" s="127"/>
      <c r="AN307" s="127"/>
      <c r="AO307" s="127"/>
      <c r="AP307" s="127"/>
      <c r="AQ307" s="127"/>
    </row>
    <row r="308" spans="13:43" x14ac:dyDescent="0.25">
      <c r="M308" s="127"/>
      <c r="N308" s="127"/>
      <c r="O308" s="127"/>
      <c r="P308" s="127"/>
      <c r="Q308" s="127"/>
      <c r="R308" s="127"/>
      <c r="S308" s="127"/>
      <c r="T308" s="127"/>
      <c r="U308" s="127"/>
      <c r="V308" s="127"/>
      <c r="W308" s="127"/>
      <c r="X308" s="127"/>
      <c r="Y308" s="127"/>
      <c r="Z308" s="127"/>
      <c r="AA308" s="127"/>
      <c r="AB308" s="127"/>
      <c r="AC308" s="127"/>
      <c r="AD308" s="127"/>
      <c r="AE308" s="127"/>
      <c r="AF308" s="127"/>
      <c r="AG308" s="127"/>
      <c r="AH308" s="127"/>
      <c r="AI308" s="127"/>
      <c r="AJ308" s="127"/>
      <c r="AK308" s="127"/>
      <c r="AL308" s="127"/>
      <c r="AM308" s="127"/>
      <c r="AN308" s="127"/>
      <c r="AO308" s="127"/>
      <c r="AP308" s="127"/>
      <c r="AQ308" s="127"/>
    </row>
    <row r="309" spans="13:43" x14ac:dyDescent="0.25">
      <c r="M309" s="127"/>
      <c r="N309" s="127"/>
      <c r="O309" s="127"/>
      <c r="P309" s="127"/>
      <c r="Q309" s="127"/>
      <c r="R309" s="127"/>
      <c r="S309" s="127"/>
      <c r="T309" s="127"/>
      <c r="U309" s="127"/>
      <c r="V309" s="127"/>
      <c r="W309" s="127"/>
      <c r="X309" s="127"/>
      <c r="Y309" s="127"/>
      <c r="Z309" s="127"/>
      <c r="AA309" s="127"/>
      <c r="AB309" s="127"/>
      <c r="AC309" s="127"/>
      <c r="AD309" s="127"/>
      <c r="AE309" s="127"/>
      <c r="AF309" s="127"/>
      <c r="AG309" s="127"/>
      <c r="AH309" s="127"/>
      <c r="AI309" s="127"/>
      <c r="AJ309" s="127"/>
      <c r="AK309" s="127"/>
      <c r="AL309" s="127"/>
      <c r="AM309" s="127"/>
      <c r="AN309" s="127"/>
      <c r="AO309" s="127"/>
      <c r="AP309" s="127"/>
      <c r="AQ309" s="127"/>
    </row>
    <row r="310" spans="13:43" x14ac:dyDescent="0.25">
      <c r="M310" s="127"/>
      <c r="N310" s="127"/>
      <c r="O310" s="127"/>
      <c r="P310" s="127"/>
      <c r="Q310" s="127"/>
      <c r="R310" s="127"/>
      <c r="S310" s="127"/>
      <c r="T310" s="127"/>
      <c r="U310" s="127"/>
      <c r="V310" s="127"/>
      <c r="W310" s="127"/>
      <c r="X310" s="127"/>
      <c r="Y310" s="127"/>
      <c r="Z310" s="127"/>
      <c r="AA310" s="127"/>
      <c r="AB310" s="127"/>
      <c r="AC310" s="127"/>
      <c r="AD310" s="127"/>
      <c r="AE310" s="127"/>
      <c r="AF310" s="127"/>
      <c r="AG310" s="127"/>
      <c r="AH310" s="127"/>
      <c r="AI310" s="127"/>
      <c r="AJ310" s="127"/>
      <c r="AK310" s="127"/>
      <c r="AL310" s="127"/>
      <c r="AM310" s="127"/>
      <c r="AN310" s="127"/>
      <c r="AO310" s="127"/>
      <c r="AP310" s="127"/>
      <c r="AQ310" s="127"/>
    </row>
    <row r="311" spans="13:43" x14ac:dyDescent="0.25">
      <c r="M311" s="127"/>
      <c r="N311" s="127"/>
      <c r="O311" s="127"/>
      <c r="P311" s="127"/>
      <c r="Q311" s="127"/>
      <c r="R311" s="127"/>
      <c r="S311" s="127"/>
      <c r="T311" s="127"/>
      <c r="U311" s="127"/>
      <c r="V311" s="127"/>
      <c r="W311" s="127"/>
      <c r="X311" s="127"/>
      <c r="Y311" s="127"/>
      <c r="Z311" s="127"/>
      <c r="AA311" s="127"/>
      <c r="AB311" s="127"/>
      <c r="AC311" s="127"/>
      <c r="AD311" s="127"/>
      <c r="AE311" s="127"/>
      <c r="AF311" s="127"/>
      <c r="AG311" s="127"/>
      <c r="AH311" s="127"/>
      <c r="AI311" s="127"/>
      <c r="AJ311" s="127"/>
      <c r="AK311" s="127"/>
      <c r="AL311" s="127"/>
      <c r="AM311" s="127"/>
      <c r="AN311" s="127"/>
      <c r="AO311" s="127"/>
      <c r="AP311" s="127"/>
      <c r="AQ311" s="127"/>
    </row>
    <row r="312" spans="13:43" x14ac:dyDescent="0.25">
      <c r="M312" s="127"/>
      <c r="N312" s="127"/>
      <c r="O312" s="127"/>
      <c r="P312" s="127"/>
      <c r="Q312" s="127"/>
      <c r="R312" s="127"/>
      <c r="S312" s="127"/>
      <c r="T312" s="127"/>
      <c r="U312" s="127"/>
      <c r="V312" s="127"/>
      <c r="W312" s="127"/>
      <c r="X312" s="127"/>
      <c r="Y312" s="127"/>
      <c r="Z312" s="127"/>
      <c r="AA312" s="127"/>
      <c r="AB312" s="127"/>
      <c r="AC312" s="127"/>
      <c r="AD312" s="127"/>
      <c r="AE312" s="127"/>
      <c r="AF312" s="127"/>
      <c r="AG312" s="127"/>
      <c r="AH312" s="127"/>
      <c r="AI312" s="127"/>
      <c r="AJ312" s="127"/>
      <c r="AK312" s="127"/>
      <c r="AL312" s="127"/>
      <c r="AM312" s="127"/>
      <c r="AN312" s="127"/>
      <c r="AO312" s="127"/>
      <c r="AP312" s="127"/>
      <c r="AQ312" s="127"/>
    </row>
    <row r="313" spans="13:43" x14ac:dyDescent="0.25">
      <c r="M313" s="127"/>
      <c r="N313" s="127"/>
      <c r="O313" s="127"/>
      <c r="P313" s="127"/>
      <c r="Q313" s="127"/>
      <c r="R313" s="127"/>
      <c r="S313" s="127"/>
      <c r="T313" s="127"/>
      <c r="U313" s="127"/>
      <c r="V313" s="127"/>
      <c r="W313" s="127"/>
      <c r="X313" s="127"/>
      <c r="Y313" s="127"/>
      <c r="Z313" s="127"/>
      <c r="AA313" s="127"/>
      <c r="AB313" s="127"/>
      <c r="AC313" s="127"/>
      <c r="AD313" s="127"/>
      <c r="AE313" s="127"/>
      <c r="AF313" s="127"/>
      <c r="AG313" s="127"/>
      <c r="AH313" s="127"/>
      <c r="AI313" s="127"/>
      <c r="AJ313" s="127"/>
      <c r="AK313" s="127"/>
      <c r="AL313" s="127"/>
      <c r="AM313" s="127"/>
      <c r="AN313" s="127"/>
      <c r="AO313" s="127"/>
      <c r="AP313" s="127"/>
      <c r="AQ313" s="127"/>
    </row>
    <row r="314" spans="13:43" x14ac:dyDescent="0.25">
      <c r="M314" s="127"/>
      <c r="N314" s="127"/>
      <c r="O314" s="127"/>
      <c r="P314" s="127"/>
      <c r="Q314" s="127"/>
      <c r="R314" s="127"/>
      <c r="S314" s="127"/>
      <c r="T314" s="127"/>
      <c r="U314" s="127"/>
      <c r="V314" s="127"/>
      <c r="W314" s="127"/>
      <c r="X314" s="127"/>
      <c r="Y314" s="127"/>
      <c r="Z314" s="127"/>
      <c r="AA314" s="127"/>
      <c r="AB314" s="127"/>
      <c r="AC314" s="127"/>
      <c r="AD314" s="127"/>
      <c r="AE314" s="127"/>
      <c r="AF314" s="127"/>
      <c r="AG314" s="127"/>
      <c r="AH314" s="127"/>
      <c r="AI314" s="127"/>
      <c r="AJ314" s="127"/>
      <c r="AK314" s="127"/>
      <c r="AL314" s="127"/>
      <c r="AM314" s="127"/>
      <c r="AN314" s="127"/>
      <c r="AO314" s="127"/>
      <c r="AP314" s="127"/>
      <c r="AQ314" s="127"/>
    </row>
    <row r="315" spans="13:43" x14ac:dyDescent="0.25">
      <c r="M315" s="127"/>
      <c r="N315" s="127"/>
      <c r="O315" s="127"/>
      <c r="P315" s="127"/>
      <c r="Q315" s="127"/>
      <c r="R315" s="127"/>
      <c r="S315" s="127"/>
      <c r="T315" s="127"/>
      <c r="U315" s="127"/>
      <c r="V315" s="127"/>
      <c r="W315" s="127"/>
      <c r="X315" s="127"/>
      <c r="Y315" s="127"/>
      <c r="Z315" s="127"/>
      <c r="AA315" s="127"/>
      <c r="AB315" s="127"/>
      <c r="AC315" s="127"/>
      <c r="AD315" s="127"/>
      <c r="AE315" s="127"/>
      <c r="AF315" s="127"/>
      <c r="AG315" s="127"/>
      <c r="AH315" s="127"/>
      <c r="AI315" s="127"/>
      <c r="AJ315" s="127"/>
      <c r="AK315" s="127"/>
      <c r="AL315" s="127"/>
      <c r="AM315" s="127"/>
      <c r="AN315" s="127"/>
      <c r="AO315" s="127"/>
      <c r="AP315" s="127"/>
      <c r="AQ315" s="127"/>
    </row>
    <row r="316" spans="13:43" x14ac:dyDescent="0.25">
      <c r="M316" s="127"/>
      <c r="N316" s="127"/>
      <c r="O316" s="127"/>
      <c r="P316" s="127"/>
      <c r="Q316" s="127"/>
      <c r="R316" s="127"/>
      <c r="S316" s="127"/>
      <c r="T316" s="127"/>
      <c r="U316" s="127"/>
      <c r="V316" s="127"/>
      <c r="W316" s="127"/>
      <c r="X316" s="127"/>
      <c r="Y316" s="127"/>
      <c r="Z316" s="127"/>
      <c r="AA316" s="127"/>
      <c r="AB316" s="127"/>
      <c r="AC316" s="127"/>
      <c r="AD316" s="127"/>
      <c r="AE316" s="127"/>
      <c r="AF316" s="127"/>
      <c r="AG316" s="127"/>
      <c r="AH316" s="127"/>
      <c r="AI316" s="127"/>
      <c r="AJ316" s="127"/>
      <c r="AK316" s="127"/>
      <c r="AL316" s="127"/>
      <c r="AM316" s="127"/>
      <c r="AN316" s="127"/>
      <c r="AO316" s="127"/>
      <c r="AP316" s="127"/>
      <c r="AQ316" s="127"/>
    </row>
    <row r="317" spans="13:43" x14ac:dyDescent="0.25">
      <c r="M317" s="127"/>
      <c r="N317" s="127"/>
      <c r="O317" s="127"/>
      <c r="P317" s="127"/>
      <c r="Q317" s="127"/>
      <c r="R317" s="127"/>
      <c r="S317" s="127"/>
      <c r="T317" s="127"/>
      <c r="U317" s="127"/>
      <c r="V317" s="127"/>
      <c r="W317" s="127"/>
      <c r="X317" s="127"/>
      <c r="Y317" s="127"/>
      <c r="Z317" s="127"/>
      <c r="AA317" s="127"/>
      <c r="AB317" s="127"/>
      <c r="AC317" s="127"/>
      <c r="AD317" s="127"/>
      <c r="AE317" s="127"/>
      <c r="AF317" s="127"/>
      <c r="AG317" s="127"/>
      <c r="AH317" s="127"/>
      <c r="AI317" s="127"/>
      <c r="AJ317" s="127"/>
      <c r="AK317" s="127"/>
      <c r="AL317" s="127"/>
      <c r="AM317" s="127"/>
      <c r="AN317" s="127"/>
      <c r="AO317" s="127"/>
      <c r="AP317" s="127"/>
      <c r="AQ317" s="127"/>
    </row>
    <row r="318" spans="13:43" x14ac:dyDescent="0.25">
      <c r="M318" s="127"/>
      <c r="N318" s="127"/>
      <c r="O318" s="127"/>
      <c r="P318" s="127"/>
      <c r="Q318" s="127"/>
      <c r="R318" s="127"/>
      <c r="S318" s="127"/>
      <c r="T318" s="127"/>
      <c r="U318" s="127"/>
      <c r="V318" s="127"/>
      <c r="W318" s="127"/>
      <c r="X318" s="127"/>
      <c r="Y318" s="127"/>
      <c r="Z318" s="127"/>
      <c r="AA318" s="127"/>
      <c r="AB318" s="127"/>
      <c r="AC318" s="127"/>
      <c r="AD318" s="127"/>
      <c r="AE318" s="127"/>
      <c r="AF318" s="127"/>
      <c r="AG318" s="127"/>
      <c r="AH318" s="127"/>
      <c r="AI318" s="127"/>
      <c r="AJ318" s="127"/>
      <c r="AK318" s="127"/>
      <c r="AL318" s="127"/>
      <c r="AM318" s="127"/>
      <c r="AN318" s="127"/>
      <c r="AO318" s="127"/>
      <c r="AP318" s="127"/>
      <c r="AQ318" s="127"/>
    </row>
    <row r="319" spans="13:43" x14ac:dyDescent="0.25">
      <c r="M319" s="127"/>
      <c r="N319" s="127"/>
      <c r="O319" s="127"/>
      <c r="P319" s="127"/>
      <c r="Q319" s="127"/>
      <c r="R319" s="127"/>
      <c r="S319" s="127"/>
      <c r="T319" s="127"/>
      <c r="U319" s="127"/>
      <c r="V319" s="127"/>
      <c r="W319" s="127"/>
      <c r="X319" s="127"/>
      <c r="Y319" s="127"/>
      <c r="Z319" s="127"/>
      <c r="AA319" s="127"/>
      <c r="AB319" s="127"/>
      <c r="AC319" s="127"/>
      <c r="AD319" s="127"/>
      <c r="AE319" s="127"/>
      <c r="AF319" s="127"/>
      <c r="AG319" s="127"/>
      <c r="AH319" s="127"/>
      <c r="AI319" s="127"/>
      <c r="AJ319" s="127"/>
      <c r="AK319" s="127"/>
      <c r="AL319" s="127"/>
      <c r="AM319" s="127"/>
      <c r="AN319" s="127"/>
      <c r="AO319" s="127"/>
      <c r="AP319" s="127"/>
      <c r="AQ319" s="127"/>
    </row>
    <row r="320" spans="13:43" x14ac:dyDescent="0.25">
      <c r="M320" s="127"/>
      <c r="N320" s="127"/>
      <c r="O320" s="127"/>
      <c r="P320" s="127"/>
      <c r="Q320" s="127"/>
      <c r="R320" s="127"/>
      <c r="S320" s="127"/>
      <c r="T320" s="127"/>
      <c r="U320" s="127"/>
      <c r="V320" s="127"/>
      <c r="W320" s="127"/>
      <c r="X320" s="127"/>
      <c r="Y320" s="127"/>
      <c r="Z320" s="127"/>
      <c r="AA320" s="127"/>
      <c r="AB320" s="127"/>
      <c r="AC320" s="127"/>
      <c r="AD320" s="127"/>
      <c r="AE320" s="127"/>
      <c r="AF320" s="127"/>
      <c r="AG320" s="127"/>
      <c r="AH320" s="127"/>
      <c r="AI320" s="127"/>
      <c r="AJ320" s="127"/>
      <c r="AK320" s="127"/>
      <c r="AL320" s="127"/>
      <c r="AM320" s="127"/>
      <c r="AN320" s="127"/>
      <c r="AO320" s="127"/>
      <c r="AP320" s="127"/>
      <c r="AQ320" s="127"/>
    </row>
    <row r="321" spans="13:43" x14ac:dyDescent="0.25">
      <c r="M321" s="127"/>
      <c r="N321" s="127"/>
      <c r="O321" s="127"/>
      <c r="P321" s="127"/>
      <c r="Q321" s="127"/>
      <c r="R321" s="127"/>
      <c r="S321" s="127"/>
      <c r="T321" s="127"/>
      <c r="U321" s="127"/>
      <c r="V321" s="127"/>
      <c r="W321" s="127"/>
      <c r="X321" s="127"/>
      <c r="Y321" s="127"/>
      <c r="Z321" s="127"/>
      <c r="AA321" s="127"/>
      <c r="AB321" s="127"/>
      <c r="AC321" s="127"/>
      <c r="AD321" s="127"/>
      <c r="AE321" s="127"/>
      <c r="AF321" s="127"/>
      <c r="AG321" s="127"/>
      <c r="AH321" s="127"/>
      <c r="AI321" s="127"/>
      <c r="AJ321" s="127"/>
      <c r="AK321" s="127"/>
      <c r="AL321" s="127"/>
      <c r="AM321" s="127"/>
      <c r="AN321" s="127"/>
      <c r="AO321" s="127"/>
      <c r="AP321" s="127"/>
      <c r="AQ321" s="12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13D9E-B31A-4EAB-A30E-9B5E6D2F40D2}">
  <sheetPr>
    <tabColor theme="0" tint="-0.14999847407452621"/>
  </sheetPr>
  <dimension ref="A1:U55"/>
  <sheetViews>
    <sheetView workbookViewId="0"/>
  </sheetViews>
  <sheetFormatPr defaultColWidth="9.85546875" defaultRowHeight="15" x14ac:dyDescent="0.25"/>
  <cols>
    <col min="1" max="3" width="9.85546875" style="81"/>
    <col min="4" max="4" width="11" style="81" bestFit="1" customWidth="1"/>
    <col min="5" max="6" width="8.140625" style="81" customWidth="1"/>
    <col min="7" max="10" width="9.85546875" style="81"/>
    <col min="11" max="11" width="11" style="81" bestFit="1" customWidth="1"/>
    <col min="12" max="12" width="11.5703125" style="81" bestFit="1" customWidth="1"/>
    <col min="13" max="16384" width="9.85546875" style="81"/>
  </cols>
  <sheetData>
    <row r="1" spans="1:21" x14ac:dyDescent="0.25">
      <c r="A1" s="221" t="s">
        <v>247</v>
      </c>
    </row>
    <row r="2" spans="1:21" x14ac:dyDescent="0.25">
      <c r="A2" s="81" t="s">
        <v>206</v>
      </c>
    </row>
    <row r="4" spans="1:21" x14ac:dyDescent="0.25">
      <c r="A4" s="81" t="s">
        <v>207</v>
      </c>
      <c r="J4" s="81" t="s">
        <v>208</v>
      </c>
    </row>
    <row r="5" spans="1:21" x14ac:dyDescent="0.25">
      <c r="B5" s="81" t="s">
        <v>209</v>
      </c>
      <c r="C5" s="81" t="s">
        <v>210</v>
      </c>
      <c r="D5" s="81" t="s">
        <v>211</v>
      </c>
      <c r="E5" s="81" t="s">
        <v>212</v>
      </c>
      <c r="I5" s="81" t="s">
        <v>209</v>
      </c>
      <c r="J5" s="81" t="s">
        <v>210</v>
      </c>
      <c r="K5" s="81" t="s">
        <v>211</v>
      </c>
      <c r="L5" s="81" t="s">
        <v>212</v>
      </c>
      <c r="P5" s="81" t="str">
        <f>C5&amp;" "&amp;$A$4</f>
        <v>2025 CPCN Winter</v>
      </c>
      <c r="Q5" s="81" t="str">
        <f>D5&amp;" "&amp;$A$4</f>
        <v>2024 IRP Mid Winter</v>
      </c>
      <c r="R5" s="81" t="str">
        <f>E5&amp;" "&amp;$A$4</f>
        <v>2024 IRP High Winter</v>
      </c>
      <c r="S5" s="81" t="str">
        <f>J5&amp;" "&amp;$J$4</f>
        <v>2025 CPCN Summer</v>
      </c>
      <c r="T5" s="81" t="str">
        <f>K5&amp;" "&amp;$J$4</f>
        <v>2024 IRP Mid Summer</v>
      </c>
      <c r="U5" s="81" t="str">
        <f>L5&amp;" "&amp;$J$4</f>
        <v>2024 IRP High Summer</v>
      </c>
    </row>
    <row r="6" spans="1:21" x14ac:dyDescent="0.25">
      <c r="A6" s="81">
        <v>2010</v>
      </c>
      <c r="B6" s="81">
        <v>6069.4892888671902</v>
      </c>
      <c r="H6" s="81">
        <v>2010</v>
      </c>
      <c r="I6" s="81">
        <v>6846.0339028124999</v>
      </c>
    </row>
    <row r="7" spans="1:21" x14ac:dyDescent="0.25">
      <c r="A7" s="81">
        <v>2011</v>
      </c>
      <c r="B7" s="81">
        <v>5760.7484407031297</v>
      </c>
      <c r="H7" s="81">
        <v>2011</v>
      </c>
      <c r="I7" s="81">
        <v>6438.35091148437</v>
      </c>
    </row>
    <row r="8" spans="1:21" x14ac:dyDescent="0.25">
      <c r="A8" s="81">
        <v>2012</v>
      </c>
      <c r="B8" s="81">
        <v>5449.9965819140598</v>
      </c>
      <c r="H8" s="81">
        <v>2012</v>
      </c>
      <c r="I8" s="81">
        <v>6544.5996764843703</v>
      </c>
    </row>
    <row r="9" spans="1:21" x14ac:dyDescent="0.25">
      <c r="A9" s="81">
        <v>2013</v>
      </c>
      <c r="B9" s="81">
        <v>5658.3106680078099</v>
      </c>
      <c r="H9" s="81">
        <v>2013</v>
      </c>
      <c r="I9" s="81">
        <v>6154.8628254687501</v>
      </c>
    </row>
    <row r="10" spans="1:21" x14ac:dyDescent="0.25">
      <c r="A10" s="81">
        <v>2014</v>
      </c>
      <c r="B10" s="81">
        <v>6818.84180445313</v>
      </c>
      <c r="H10" s="81">
        <v>2014</v>
      </c>
      <c r="I10" s="81">
        <v>6028.5995846875003</v>
      </c>
    </row>
    <row r="11" spans="1:21" x14ac:dyDescent="0.25">
      <c r="A11" s="81">
        <v>2015</v>
      </c>
      <c r="B11" s="81">
        <v>6764.1841025000003</v>
      </c>
      <c r="H11" s="81">
        <v>2015</v>
      </c>
      <c r="I11" s="81">
        <v>6112.9597542187503</v>
      </c>
    </row>
    <row r="12" spans="1:21" x14ac:dyDescent="0.25">
      <c r="A12" s="81">
        <v>2016</v>
      </c>
      <c r="B12" s="81">
        <v>5955.7347340234401</v>
      </c>
      <c r="H12" s="81">
        <v>2016</v>
      </c>
      <c r="I12" s="81">
        <v>6165.5802111718704</v>
      </c>
    </row>
    <row r="13" spans="1:21" x14ac:dyDescent="0.25">
      <c r="A13" s="81">
        <v>2017</v>
      </c>
      <c r="B13" s="81">
        <v>5431.4291837500004</v>
      </c>
      <c r="H13" s="81">
        <v>2017</v>
      </c>
      <c r="I13" s="81">
        <v>6229.6278941406299</v>
      </c>
    </row>
    <row r="14" spans="1:21" x14ac:dyDescent="0.25">
      <c r="A14" s="81">
        <v>2018</v>
      </c>
      <c r="B14" s="81">
        <v>6424.8165708984397</v>
      </c>
      <c r="H14" s="81">
        <v>2018</v>
      </c>
      <c r="I14" s="81">
        <v>6228.2604323437499</v>
      </c>
    </row>
    <row r="15" spans="1:21" x14ac:dyDescent="0.25">
      <c r="A15" s="81">
        <v>2019</v>
      </c>
      <c r="B15" s="81">
        <v>5979.8673182031298</v>
      </c>
      <c r="H15" s="81">
        <v>2019</v>
      </c>
      <c r="I15" s="81">
        <v>6278.2998046875</v>
      </c>
    </row>
    <row r="16" spans="1:21" x14ac:dyDescent="0.25">
      <c r="A16" s="81">
        <v>2020</v>
      </c>
      <c r="B16" s="81">
        <v>5317.25</v>
      </c>
      <c r="H16" s="81">
        <v>2020</v>
      </c>
      <c r="I16" s="81">
        <v>6068.5500488281205</v>
      </c>
    </row>
    <row r="17" spans="1:21" x14ac:dyDescent="0.25">
      <c r="A17" s="81">
        <v>2021</v>
      </c>
      <c r="B17" s="81">
        <v>5588.5</v>
      </c>
      <c r="H17" s="81">
        <v>2021</v>
      </c>
      <c r="I17" s="81">
        <v>6122.75</v>
      </c>
    </row>
    <row r="18" spans="1:21" x14ac:dyDescent="0.25">
      <c r="A18" s="81">
        <v>2022</v>
      </c>
      <c r="B18" s="81">
        <v>6406.9001464843795</v>
      </c>
      <c r="H18" s="81">
        <v>2022</v>
      </c>
      <c r="I18" s="81">
        <v>6186.9501953125</v>
      </c>
    </row>
    <row r="19" spans="1:21" x14ac:dyDescent="0.25">
      <c r="A19" s="81">
        <v>2023</v>
      </c>
      <c r="B19" s="81">
        <v>5004.4500732421902</v>
      </c>
      <c r="H19" s="81">
        <v>2023</v>
      </c>
      <c r="I19" s="81">
        <v>6191.3000488281205</v>
      </c>
    </row>
    <row r="20" spans="1:21" x14ac:dyDescent="0.25">
      <c r="A20" s="81">
        <v>2024</v>
      </c>
      <c r="B20" s="81">
        <v>6406.7498779296902</v>
      </c>
      <c r="C20" s="82"/>
      <c r="D20" s="82">
        <v>6015.2239438951301</v>
      </c>
      <c r="E20" s="82">
        <v>6047.0765882298101</v>
      </c>
      <c r="F20" s="82"/>
      <c r="H20" s="81">
        <v>2024</v>
      </c>
      <c r="I20" s="81">
        <v>6061.25</v>
      </c>
      <c r="J20" s="82"/>
      <c r="K20" s="82">
        <v>6114.7401692448802</v>
      </c>
      <c r="L20" s="82">
        <v>6155.4196697717598</v>
      </c>
      <c r="O20" s="81">
        <f t="shared" ref="O20:O50" si="0">A20</f>
        <v>2024</v>
      </c>
      <c r="P20" s="81">
        <f t="shared" ref="P20:R50" si="1">C20</f>
        <v>0</v>
      </c>
      <c r="Q20" s="81">
        <f t="shared" si="1"/>
        <v>6015.2239438951301</v>
      </c>
      <c r="R20" s="81">
        <f t="shared" si="1"/>
        <v>6047.0765882298101</v>
      </c>
      <c r="S20" s="81">
        <f t="shared" ref="S20:U50" si="2">J20</f>
        <v>0</v>
      </c>
      <c r="T20" s="81">
        <f t="shared" si="2"/>
        <v>6114.7401692448802</v>
      </c>
      <c r="U20" s="81">
        <f t="shared" si="2"/>
        <v>6155.4196697717598</v>
      </c>
    </row>
    <row r="21" spans="1:21" x14ac:dyDescent="0.25">
      <c r="A21" s="81">
        <v>2025</v>
      </c>
      <c r="B21" s="81">
        <v>6813.9997558593795</v>
      </c>
      <c r="C21" s="82">
        <v>6146.1055717725303</v>
      </c>
      <c r="D21" s="82">
        <v>6146.3050826825202</v>
      </c>
      <c r="E21" s="82">
        <v>6202.5393302312204</v>
      </c>
      <c r="F21" s="82"/>
      <c r="H21" s="81">
        <v>2025</v>
      </c>
      <c r="J21" s="82">
        <v>6229.6466227570199</v>
      </c>
      <c r="K21" s="82">
        <v>6227.5059939020502</v>
      </c>
      <c r="L21" s="82">
        <v>6284.8771476177399</v>
      </c>
      <c r="O21" s="81">
        <f t="shared" si="0"/>
        <v>2025</v>
      </c>
      <c r="P21" s="81">
        <f t="shared" si="1"/>
        <v>6146.1055717725303</v>
      </c>
      <c r="Q21" s="81">
        <f t="shared" si="1"/>
        <v>6146.3050826825202</v>
      </c>
      <c r="R21" s="81">
        <f t="shared" si="1"/>
        <v>6202.5393302312204</v>
      </c>
      <c r="S21" s="81">
        <f t="shared" si="2"/>
        <v>6229.6466227570199</v>
      </c>
      <c r="T21" s="81">
        <f t="shared" si="2"/>
        <v>6227.5059939020502</v>
      </c>
      <c r="U21" s="81">
        <f t="shared" si="2"/>
        <v>6284.8771476177399</v>
      </c>
    </row>
    <row r="22" spans="1:21" x14ac:dyDescent="0.25">
      <c r="A22" s="81">
        <v>2026</v>
      </c>
      <c r="C22" s="82">
        <v>6149.8007882992697</v>
      </c>
      <c r="D22" s="82">
        <v>6150.0228712636099</v>
      </c>
      <c r="E22" s="82">
        <v>6228.2574230322298</v>
      </c>
      <c r="F22" s="82"/>
      <c r="H22" s="81">
        <v>2026</v>
      </c>
      <c r="J22" s="82">
        <v>6241.5715376539201</v>
      </c>
      <c r="K22" s="82">
        <v>6242.3239380509694</v>
      </c>
      <c r="L22" s="82">
        <v>6317.7973539733603</v>
      </c>
      <c r="O22" s="81">
        <f t="shared" si="0"/>
        <v>2026</v>
      </c>
      <c r="P22" s="81">
        <f t="shared" si="1"/>
        <v>6149.8007882992697</v>
      </c>
      <c r="Q22" s="81">
        <f t="shared" si="1"/>
        <v>6150.0228712636099</v>
      </c>
      <c r="R22" s="81">
        <f t="shared" si="1"/>
        <v>6228.2574230322298</v>
      </c>
      <c r="S22" s="81">
        <f t="shared" si="2"/>
        <v>6241.5715376539201</v>
      </c>
      <c r="T22" s="81">
        <f t="shared" si="2"/>
        <v>6242.3239380509694</v>
      </c>
      <c r="U22" s="81">
        <f t="shared" si="2"/>
        <v>6317.7973539733603</v>
      </c>
    </row>
    <row r="23" spans="1:21" x14ac:dyDescent="0.25">
      <c r="A23" s="81">
        <v>2027</v>
      </c>
      <c r="C23" s="82">
        <v>6227.1719850333402</v>
      </c>
      <c r="D23" s="82">
        <v>6227.4115430310703</v>
      </c>
      <c r="E23" s="82">
        <v>6327.0244970185504</v>
      </c>
      <c r="F23" s="82"/>
      <c r="H23" s="81">
        <v>2027</v>
      </c>
      <c r="J23" s="82">
        <v>6434.14230856219</v>
      </c>
      <c r="K23" s="82">
        <v>6365.1232139662898</v>
      </c>
      <c r="L23" s="82">
        <v>6531.8601378256599</v>
      </c>
      <c r="O23" s="81">
        <f t="shared" si="0"/>
        <v>2027</v>
      </c>
      <c r="P23" s="81">
        <f t="shared" si="1"/>
        <v>6227.1719850333402</v>
      </c>
      <c r="Q23" s="81">
        <f t="shared" si="1"/>
        <v>6227.4115430310703</v>
      </c>
      <c r="R23" s="81">
        <f t="shared" si="1"/>
        <v>6327.0244970185504</v>
      </c>
      <c r="S23" s="81">
        <f t="shared" si="2"/>
        <v>6434.14230856219</v>
      </c>
      <c r="T23" s="81">
        <f t="shared" si="2"/>
        <v>6365.1232139662898</v>
      </c>
      <c r="U23" s="81">
        <f t="shared" si="2"/>
        <v>6531.8601378256599</v>
      </c>
    </row>
    <row r="24" spans="1:21" x14ac:dyDescent="0.25">
      <c r="A24" s="81">
        <v>2028</v>
      </c>
      <c r="C24" s="82">
        <v>6480.8514262893004</v>
      </c>
      <c r="D24" s="82">
        <v>6346.7082512578099</v>
      </c>
      <c r="E24" s="82">
        <v>6600.1431919923298</v>
      </c>
      <c r="F24" s="82"/>
      <c r="H24" s="81">
        <v>2028</v>
      </c>
      <c r="J24" s="82">
        <v>6795.2107793597597</v>
      </c>
      <c r="K24" s="82">
        <v>6473.9079137584704</v>
      </c>
      <c r="L24" s="82">
        <v>6912.6823080316699</v>
      </c>
      <c r="O24" s="81">
        <f t="shared" si="0"/>
        <v>2028</v>
      </c>
      <c r="P24" s="81">
        <f t="shared" si="1"/>
        <v>6480.8514262893004</v>
      </c>
      <c r="Q24" s="81">
        <f t="shared" si="1"/>
        <v>6346.7082512578099</v>
      </c>
      <c r="R24" s="81">
        <f t="shared" si="1"/>
        <v>6600.1431919923298</v>
      </c>
      <c r="S24" s="81">
        <f t="shared" si="2"/>
        <v>6795.2107793597597</v>
      </c>
      <c r="T24" s="81">
        <f t="shared" si="2"/>
        <v>6473.9079137584704</v>
      </c>
      <c r="U24" s="81">
        <f t="shared" si="2"/>
        <v>6912.6823080316699</v>
      </c>
    </row>
    <row r="25" spans="1:21" x14ac:dyDescent="0.25">
      <c r="A25" s="81">
        <v>2029</v>
      </c>
      <c r="C25" s="82">
        <v>6917.5534826979701</v>
      </c>
      <c r="D25" s="82">
        <v>6470.8429918891707</v>
      </c>
      <c r="E25" s="82">
        <v>7059.3535946354104</v>
      </c>
      <c r="F25" s="82"/>
      <c r="H25" s="81">
        <v>2029</v>
      </c>
      <c r="J25" s="82">
        <v>7304.4736759124498</v>
      </c>
      <c r="K25" s="82">
        <v>6685.9051790527301</v>
      </c>
      <c r="L25" s="82">
        <v>7439.08780224156</v>
      </c>
      <c r="O25" s="81">
        <f t="shared" si="0"/>
        <v>2029</v>
      </c>
      <c r="P25" s="81">
        <f t="shared" si="1"/>
        <v>6917.5534826979701</v>
      </c>
      <c r="Q25" s="81">
        <f t="shared" si="1"/>
        <v>6470.8429918891707</v>
      </c>
      <c r="R25" s="81">
        <f t="shared" si="1"/>
        <v>7059.3535946354104</v>
      </c>
      <c r="S25" s="81">
        <f t="shared" si="2"/>
        <v>7304.4736759124498</v>
      </c>
      <c r="T25" s="81">
        <f t="shared" si="2"/>
        <v>6685.9051790527301</v>
      </c>
      <c r="U25" s="81">
        <f t="shared" si="2"/>
        <v>7439.08780224156</v>
      </c>
    </row>
    <row r="26" spans="1:21" x14ac:dyDescent="0.25">
      <c r="A26" s="81">
        <v>2030</v>
      </c>
      <c r="C26" s="82">
        <v>7386.3727229391097</v>
      </c>
      <c r="D26" s="82">
        <v>6732.8623206075899</v>
      </c>
      <c r="E26" s="82">
        <v>7551.01548586223</v>
      </c>
      <c r="F26" s="82"/>
      <c r="H26" s="81">
        <v>2030</v>
      </c>
      <c r="J26" s="82">
        <v>7677.0370891889597</v>
      </c>
      <c r="K26" s="82">
        <v>6930.9355666379106</v>
      </c>
      <c r="L26" s="82">
        <v>7832.7756173011203</v>
      </c>
      <c r="O26" s="81">
        <f t="shared" si="0"/>
        <v>2030</v>
      </c>
      <c r="P26" s="81">
        <f t="shared" si="1"/>
        <v>7386.3727229391097</v>
      </c>
      <c r="Q26" s="81">
        <f t="shared" si="1"/>
        <v>6732.8623206075899</v>
      </c>
      <c r="R26" s="81">
        <f t="shared" si="1"/>
        <v>7551.01548586223</v>
      </c>
      <c r="S26" s="81">
        <f t="shared" si="2"/>
        <v>7677.0370891889597</v>
      </c>
      <c r="T26" s="81">
        <f t="shared" si="2"/>
        <v>6930.9355666379106</v>
      </c>
      <c r="U26" s="81">
        <f t="shared" si="2"/>
        <v>7832.7756173011203</v>
      </c>
    </row>
    <row r="27" spans="1:21" x14ac:dyDescent="0.25">
      <c r="A27" s="81">
        <v>2031</v>
      </c>
      <c r="C27" s="82">
        <v>7795.4929472516496</v>
      </c>
      <c r="D27" s="82">
        <v>7002.5059455548999</v>
      </c>
      <c r="E27" s="82">
        <v>7983.7849999999999</v>
      </c>
      <c r="F27" s="82"/>
      <c r="H27" s="81">
        <v>2031</v>
      </c>
      <c r="J27" s="82">
        <v>8040.3296504775999</v>
      </c>
      <c r="K27" s="82">
        <v>7215.6812998381192</v>
      </c>
      <c r="L27" s="82">
        <v>8221.9110000000001</v>
      </c>
      <c r="O27" s="81">
        <f t="shared" si="0"/>
        <v>2031</v>
      </c>
      <c r="P27" s="81">
        <f t="shared" si="1"/>
        <v>7795.4929472516496</v>
      </c>
      <c r="Q27" s="81">
        <f t="shared" si="1"/>
        <v>7002.5059455548999</v>
      </c>
      <c r="R27" s="81">
        <f t="shared" si="1"/>
        <v>7983.7849999999999</v>
      </c>
      <c r="S27" s="81">
        <f t="shared" si="2"/>
        <v>8040.3296504775999</v>
      </c>
      <c r="T27" s="81">
        <f t="shared" si="2"/>
        <v>7215.6812998381192</v>
      </c>
      <c r="U27" s="81">
        <f t="shared" si="2"/>
        <v>8221.9110000000001</v>
      </c>
    </row>
    <row r="28" spans="1:21" x14ac:dyDescent="0.25">
      <c r="A28" s="81">
        <v>2032</v>
      </c>
      <c r="C28" s="82">
        <v>7929.6106590730196</v>
      </c>
      <c r="D28" s="82">
        <v>7135.1792879589993</v>
      </c>
      <c r="E28" s="82">
        <v>8141.5649999999996</v>
      </c>
      <c r="F28" s="82"/>
      <c r="H28" s="81">
        <v>2032</v>
      </c>
      <c r="J28" s="82">
        <v>8034.4746633162404</v>
      </c>
      <c r="K28" s="82">
        <v>7201.1084325910997</v>
      </c>
      <c r="L28" s="82">
        <v>8217.6540000000005</v>
      </c>
      <c r="O28" s="81">
        <f t="shared" si="0"/>
        <v>2032</v>
      </c>
      <c r="P28" s="81">
        <f t="shared" si="1"/>
        <v>7929.6106590730196</v>
      </c>
      <c r="Q28" s="81">
        <f t="shared" si="1"/>
        <v>7135.1792879589993</v>
      </c>
      <c r="R28" s="81">
        <f t="shared" si="1"/>
        <v>8141.5649999999996</v>
      </c>
      <c r="S28" s="81">
        <f t="shared" si="2"/>
        <v>8034.4746633162404</v>
      </c>
      <c r="T28" s="81">
        <f t="shared" si="2"/>
        <v>7201.1084325910997</v>
      </c>
      <c r="U28" s="81">
        <f t="shared" si="2"/>
        <v>8217.6540000000005</v>
      </c>
    </row>
    <row r="29" spans="1:21" x14ac:dyDescent="0.25">
      <c r="A29" s="81">
        <v>2033</v>
      </c>
      <c r="C29" s="82">
        <v>7929.0530435279898</v>
      </c>
      <c r="D29" s="82">
        <v>7122.50311481882</v>
      </c>
      <c r="E29" s="82">
        <v>8141.0649999999996</v>
      </c>
      <c r="F29" s="82"/>
      <c r="H29" s="81">
        <v>2033</v>
      </c>
      <c r="J29" s="82">
        <v>8028.6969111823801</v>
      </c>
      <c r="K29" s="82">
        <v>7200.8603762201401</v>
      </c>
      <c r="L29" s="82">
        <v>8216.6540000000005</v>
      </c>
      <c r="O29" s="81">
        <f t="shared" si="0"/>
        <v>2033</v>
      </c>
      <c r="P29" s="81">
        <f t="shared" si="1"/>
        <v>7929.0530435279898</v>
      </c>
      <c r="Q29" s="81">
        <f t="shared" si="1"/>
        <v>7122.50311481882</v>
      </c>
      <c r="R29" s="81">
        <f t="shared" si="1"/>
        <v>8141.0649999999996</v>
      </c>
      <c r="S29" s="81">
        <f t="shared" si="2"/>
        <v>8028.6969111823801</v>
      </c>
      <c r="T29" s="81">
        <f t="shared" si="2"/>
        <v>7200.8603762201401</v>
      </c>
      <c r="U29" s="81">
        <f t="shared" si="2"/>
        <v>8216.6540000000005</v>
      </c>
    </row>
    <row r="30" spans="1:21" x14ac:dyDescent="0.25">
      <c r="A30" s="81">
        <v>2034</v>
      </c>
      <c r="C30" s="82">
        <v>7928.5963499825602</v>
      </c>
      <c r="D30" s="82">
        <v>7120.8262621737795</v>
      </c>
      <c r="E30" s="82">
        <v>8140.5649999999996</v>
      </c>
      <c r="F30" s="82"/>
      <c r="H30" s="81">
        <v>2034</v>
      </c>
      <c r="J30" s="82">
        <v>8023.0255064493404</v>
      </c>
      <c r="K30" s="82">
        <v>7178.6165798359098</v>
      </c>
      <c r="L30" s="82">
        <v>8215.6540000000005</v>
      </c>
      <c r="O30" s="81">
        <f t="shared" si="0"/>
        <v>2034</v>
      </c>
      <c r="P30" s="81">
        <f t="shared" si="1"/>
        <v>7928.5963499825602</v>
      </c>
      <c r="Q30" s="81">
        <f t="shared" si="1"/>
        <v>7120.8262621737795</v>
      </c>
      <c r="R30" s="81">
        <f t="shared" si="1"/>
        <v>8140.5649999999996</v>
      </c>
      <c r="S30" s="81">
        <f t="shared" si="2"/>
        <v>8023.0255064493404</v>
      </c>
      <c r="T30" s="81">
        <f t="shared" si="2"/>
        <v>7178.6165798359098</v>
      </c>
      <c r="U30" s="81">
        <f t="shared" si="2"/>
        <v>8215.6540000000005</v>
      </c>
    </row>
    <row r="31" spans="1:21" x14ac:dyDescent="0.25">
      <c r="A31" s="81">
        <v>2035</v>
      </c>
      <c r="C31" s="82">
        <v>7928.2107763117001</v>
      </c>
      <c r="D31" s="82">
        <v>7117.6407973634505</v>
      </c>
      <c r="E31" s="82">
        <v>8140.0649999999996</v>
      </c>
      <c r="F31" s="82"/>
      <c r="H31" s="81">
        <v>2035</v>
      </c>
      <c r="J31" s="82">
        <v>8017.4530173937201</v>
      </c>
      <c r="K31" s="82">
        <v>7171.0710392652099</v>
      </c>
      <c r="L31" s="82">
        <v>8214.6540000000005</v>
      </c>
      <c r="O31" s="81">
        <f t="shared" si="0"/>
        <v>2035</v>
      </c>
      <c r="P31" s="81">
        <f t="shared" si="1"/>
        <v>7928.2107763117001</v>
      </c>
      <c r="Q31" s="81">
        <f t="shared" si="1"/>
        <v>7117.6407973634505</v>
      </c>
      <c r="R31" s="81">
        <f t="shared" si="1"/>
        <v>8140.0649999999996</v>
      </c>
      <c r="S31" s="81">
        <f t="shared" si="2"/>
        <v>8017.4530173937201</v>
      </c>
      <c r="T31" s="81">
        <f t="shared" si="2"/>
        <v>7171.0710392652099</v>
      </c>
      <c r="U31" s="81">
        <f t="shared" si="2"/>
        <v>8214.6540000000005</v>
      </c>
    </row>
    <row r="32" spans="1:21" x14ac:dyDescent="0.25">
      <c r="A32" s="81">
        <v>2036</v>
      </c>
      <c r="C32" s="82">
        <v>7928.0352081298797</v>
      </c>
      <c r="D32" s="82">
        <v>7117.8164208026701</v>
      </c>
      <c r="E32" s="82">
        <v>8139.5649999999996</v>
      </c>
      <c r="F32" s="82"/>
      <c r="H32" s="81">
        <v>2036</v>
      </c>
      <c r="J32" s="82">
        <v>8012.0453159648396</v>
      </c>
      <c r="K32" s="82">
        <v>7161.3284632017203</v>
      </c>
      <c r="L32" s="82">
        <v>8234.6990000000005</v>
      </c>
      <c r="O32" s="81">
        <f t="shared" si="0"/>
        <v>2036</v>
      </c>
      <c r="P32" s="81">
        <f t="shared" si="1"/>
        <v>7928.0352081298797</v>
      </c>
      <c r="Q32" s="81">
        <f t="shared" si="1"/>
        <v>7117.8164208026701</v>
      </c>
      <c r="R32" s="81">
        <f t="shared" si="1"/>
        <v>8139.5649999999996</v>
      </c>
      <c r="S32" s="81">
        <f t="shared" si="2"/>
        <v>8012.0453159648396</v>
      </c>
      <c r="T32" s="81">
        <f t="shared" si="2"/>
        <v>7161.3284632017203</v>
      </c>
      <c r="U32" s="81">
        <f t="shared" si="2"/>
        <v>8234.6990000000005</v>
      </c>
    </row>
    <row r="33" spans="1:21" x14ac:dyDescent="0.25">
      <c r="A33" s="81">
        <v>2037</v>
      </c>
      <c r="C33" s="82">
        <v>7927.8596399480502</v>
      </c>
      <c r="D33" s="82">
        <v>7117.9920442418697</v>
      </c>
      <c r="E33" s="82">
        <v>8147.8530000000001</v>
      </c>
      <c r="F33" s="82"/>
      <c r="H33" s="81">
        <v>2037</v>
      </c>
      <c r="J33" s="82">
        <v>8006.7083387902703</v>
      </c>
      <c r="K33" s="82">
        <v>7159.7343806133904</v>
      </c>
      <c r="L33" s="82">
        <v>8240.4159999999993</v>
      </c>
      <c r="O33" s="81">
        <f t="shared" si="0"/>
        <v>2037</v>
      </c>
      <c r="P33" s="81">
        <f t="shared" si="1"/>
        <v>7927.8596399480502</v>
      </c>
      <c r="Q33" s="81">
        <f t="shared" si="1"/>
        <v>7117.9920442418697</v>
      </c>
      <c r="R33" s="81">
        <f t="shared" si="1"/>
        <v>8147.8530000000001</v>
      </c>
      <c r="S33" s="81">
        <f t="shared" si="2"/>
        <v>8006.7083387902703</v>
      </c>
      <c r="T33" s="81">
        <f t="shared" si="2"/>
        <v>7159.7343806133904</v>
      </c>
      <c r="U33" s="81">
        <f t="shared" si="2"/>
        <v>8240.4159999999993</v>
      </c>
    </row>
    <row r="34" spans="1:21" x14ac:dyDescent="0.25">
      <c r="A34" s="81">
        <v>2038</v>
      </c>
      <c r="C34" s="82">
        <v>7927.8433357226504</v>
      </c>
      <c r="D34" s="82">
        <v>7118.2653241061507</v>
      </c>
      <c r="E34" s="82">
        <v>8147.8530000000001</v>
      </c>
      <c r="F34" s="82"/>
      <c r="H34" s="81">
        <v>2038</v>
      </c>
      <c r="J34" s="82">
        <v>8001.4672465304102</v>
      </c>
      <c r="K34" s="82">
        <v>7158.1402980250605</v>
      </c>
      <c r="L34" s="82">
        <v>8239.4159999999993</v>
      </c>
      <c r="O34" s="81">
        <f t="shared" si="0"/>
        <v>2038</v>
      </c>
      <c r="P34" s="81">
        <f t="shared" si="1"/>
        <v>7927.8433357226504</v>
      </c>
      <c r="Q34" s="81">
        <f t="shared" si="1"/>
        <v>7118.2653241061507</v>
      </c>
      <c r="R34" s="81">
        <f t="shared" si="1"/>
        <v>8147.8530000000001</v>
      </c>
      <c r="S34" s="81">
        <f t="shared" si="2"/>
        <v>8001.4672465304102</v>
      </c>
      <c r="T34" s="81">
        <f t="shared" si="2"/>
        <v>7158.1402980250605</v>
      </c>
      <c r="U34" s="81">
        <f t="shared" si="2"/>
        <v>8239.4159999999993</v>
      </c>
    </row>
    <row r="35" spans="1:21" x14ac:dyDescent="0.25">
      <c r="A35" s="81">
        <v>2039</v>
      </c>
      <c r="C35" s="82">
        <v>7928.01806521857</v>
      </c>
      <c r="D35" s="82">
        <v>7117.3066499216902</v>
      </c>
      <c r="E35" s="82">
        <v>8147.8530000000001</v>
      </c>
      <c r="F35" s="82"/>
      <c r="H35" s="81">
        <v>2039</v>
      </c>
      <c r="J35" s="82">
        <v>7996.3616051031404</v>
      </c>
      <c r="K35" s="82">
        <v>7148.6318705355798</v>
      </c>
      <c r="L35" s="82">
        <v>8247.6299999999992</v>
      </c>
      <c r="O35" s="81">
        <f t="shared" si="0"/>
        <v>2039</v>
      </c>
      <c r="P35" s="81">
        <f t="shared" si="1"/>
        <v>7928.01806521857</v>
      </c>
      <c r="Q35" s="81">
        <f t="shared" si="1"/>
        <v>7117.3066499216902</v>
      </c>
      <c r="R35" s="81">
        <f t="shared" si="1"/>
        <v>8147.8530000000001</v>
      </c>
      <c r="S35" s="81">
        <f t="shared" si="2"/>
        <v>7996.3616051031404</v>
      </c>
      <c r="T35" s="81">
        <f t="shared" si="2"/>
        <v>7148.6318705355798</v>
      </c>
      <c r="U35" s="81">
        <f t="shared" si="2"/>
        <v>8247.6299999999992</v>
      </c>
    </row>
    <row r="36" spans="1:21" x14ac:dyDescent="0.25">
      <c r="A36" s="81">
        <v>2040</v>
      </c>
      <c r="C36" s="82">
        <v>7928.1927947144804</v>
      </c>
      <c r="D36" s="82">
        <v>7116.4170580045202</v>
      </c>
      <c r="E36" s="82">
        <v>8147.8530000000001</v>
      </c>
      <c r="F36" s="82"/>
      <c r="H36" s="81">
        <v>2040</v>
      </c>
      <c r="J36" s="82">
        <v>7992.1324961090404</v>
      </c>
      <c r="K36" s="82">
        <v>7143.5579801221502</v>
      </c>
      <c r="L36" s="82">
        <v>8242.6299999999992</v>
      </c>
      <c r="O36" s="81">
        <f t="shared" si="0"/>
        <v>2040</v>
      </c>
      <c r="P36" s="81">
        <f t="shared" si="1"/>
        <v>7928.1927947144804</v>
      </c>
      <c r="Q36" s="81">
        <f t="shared" si="1"/>
        <v>7116.4170580045202</v>
      </c>
      <c r="R36" s="81">
        <f t="shared" si="1"/>
        <v>8147.8530000000001</v>
      </c>
      <c r="S36" s="81">
        <f t="shared" si="2"/>
        <v>7992.1324961090404</v>
      </c>
      <c r="T36" s="81">
        <f t="shared" si="2"/>
        <v>7143.5579801221502</v>
      </c>
      <c r="U36" s="81">
        <f t="shared" si="2"/>
        <v>8242.6299999999992</v>
      </c>
    </row>
    <row r="37" spans="1:21" x14ac:dyDescent="0.25">
      <c r="A37" s="81">
        <v>2041</v>
      </c>
      <c r="C37" s="82">
        <v>7928.5919653933897</v>
      </c>
      <c r="D37" s="82">
        <v>7113.4311973726508</v>
      </c>
      <c r="E37" s="82">
        <v>8147.8530000000001</v>
      </c>
      <c r="F37" s="82"/>
      <c r="H37" s="81">
        <v>2041</v>
      </c>
      <c r="J37" s="82">
        <v>7987.98440075301</v>
      </c>
      <c r="K37" s="82">
        <v>7140.9261941923905</v>
      </c>
      <c r="L37" s="82">
        <v>8241.3960000000006</v>
      </c>
      <c r="O37" s="81">
        <f t="shared" si="0"/>
        <v>2041</v>
      </c>
      <c r="P37" s="81">
        <f t="shared" si="1"/>
        <v>7928.5919653933897</v>
      </c>
      <c r="Q37" s="81">
        <f t="shared" si="1"/>
        <v>7113.4311973726508</v>
      </c>
      <c r="R37" s="81">
        <f t="shared" si="1"/>
        <v>8147.8530000000001</v>
      </c>
      <c r="S37" s="81">
        <f t="shared" si="2"/>
        <v>7987.98440075301</v>
      </c>
      <c r="T37" s="81">
        <f t="shared" si="2"/>
        <v>7140.9261941923905</v>
      </c>
      <c r="U37" s="81">
        <f t="shared" si="2"/>
        <v>8241.3960000000006</v>
      </c>
    </row>
    <row r="38" spans="1:21" x14ac:dyDescent="0.25">
      <c r="A38" s="81">
        <v>2042</v>
      </c>
      <c r="C38" s="82">
        <v>7928.9911360722999</v>
      </c>
      <c r="D38" s="82">
        <v>7117.0290040811497</v>
      </c>
      <c r="E38" s="82">
        <v>8147.8530000000001</v>
      </c>
      <c r="F38" s="82"/>
      <c r="H38" s="81">
        <v>2042</v>
      </c>
      <c r="J38" s="82">
        <v>7984.0034622737203</v>
      </c>
      <c r="K38" s="82">
        <v>7137.5744822582701</v>
      </c>
      <c r="L38" s="82">
        <v>8240.3960000000006</v>
      </c>
      <c r="O38" s="81">
        <f t="shared" si="0"/>
        <v>2042</v>
      </c>
      <c r="P38" s="81">
        <f t="shared" si="1"/>
        <v>7928.9911360722999</v>
      </c>
      <c r="Q38" s="81">
        <f t="shared" si="1"/>
        <v>7117.0290040811497</v>
      </c>
      <c r="R38" s="81">
        <f t="shared" si="1"/>
        <v>8147.8530000000001</v>
      </c>
      <c r="S38" s="81">
        <f t="shared" si="2"/>
        <v>7984.0034622737203</v>
      </c>
      <c r="T38" s="81">
        <f t="shared" si="2"/>
        <v>7137.5744822582701</v>
      </c>
      <c r="U38" s="81">
        <f t="shared" si="2"/>
        <v>8240.3960000000006</v>
      </c>
    </row>
    <row r="39" spans="1:21" x14ac:dyDescent="0.25">
      <c r="A39" s="81">
        <v>2043</v>
      </c>
      <c r="C39" s="82">
        <v>7929.6053242620701</v>
      </c>
      <c r="D39" s="82">
        <v>7117.77091443467</v>
      </c>
      <c r="E39" s="82">
        <v>8147.8530000000001</v>
      </c>
      <c r="F39" s="82"/>
      <c r="H39" s="81">
        <v>2043</v>
      </c>
      <c r="J39" s="82">
        <v>7980.1409844356504</v>
      </c>
      <c r="K39" s="82">
        <v>7126.6031729609604</v>
      </c>
      <c r="L39" s="82">
        <v>8246.8539999999994</v>
      </c>
      <c r="O39" s="81">
        <f t="shared" si="0"/>
        <v>2043</v>
      </c>
      <c r="P39" s="81">
        <f t="shared" si="1"/>
        <v>7929.6053242620701</v>
      </c>
      <c r="Q39" s="81">
        <f t="shared" si="1"/>
        <v>7117.77091443467</v>
      </c>
      <c r="R39" s="81">
        <f t="shared" si="1"/>
        <v>8147.8530000000001</v>
      </c>
      <c r="S39" s="81">
        <f t="shared" si="2"/>
        <v>7980.1409844356504</v>
      </c>
      <c r="T39" s="81">
        <f t="shared" si="2"/>
        <v>7126.6031729609604</v>
      </c>
      <c r="U39" s="81">
        <f t="shared" si="2"/>
        <v>8246.8539999999994</v>
      </c>
    </row>
    <row r="40" spans="1:21" x14ac:dyDescent="0.25">
      <c r="A40" s="81">
        <v>2044</v>
      </c>
      <c r="C40" s="82">
        <v>7930.4532036829296</v>
      </c>
      <c r="D40" s="82">
        <v>7118.5300648820794</v>
      </c>
      <c r="E40" s="82">
        <v>8179.4579999999996</v>
      </c>
      <c r="F40" s="82"/>
      <c r="H40" s="81">
        <v>2044</v>
      </c>
      <c r="J40" s="82">
        <v>7976.3862238604697</v>
      </c>
      <c r="K40" s="82">
        <v>7125.54885564508</v>
      </c>
      <c r="L40" s="82">
        <v>8245.8539999999994</v>
      </c>
      <c r="O40" s="81">
        <f t="shared" si="0"/>
        <v>2044</v>
      </c>
      <c r="P40" s="81">
        <f t="shared" si="1"/>
        <v>7930.4532036829296</v>
      </c>
      <c r="Q40" s="81">
        <f t="shared" si="1"/>
        <v>7118.5300648820794</v>
      </c>
      <c r="R40" s="81">
        <f t="shared" si="1"/>
        <v>8179.4579999999996</v>
      </c>
      <c r="S40" s="81">
        <f t="shared" si="2"/>
        <v>7976.3862238604697</v>
      </c>
      <c r="T40" s="81">
        <f t="shared" si="2"/>
        <v>7125.54885564508</v>
      </c>
      <c r="U40" s="81">
        <f t="shared" si="2"/>
        <v>8245.8539999999994</v>
      </c>
    </row>
    <row r="41" spans="1:21" x14ac:dyDescent="0.25">
      <c r="A41" s="81">
        <v>2045</v>
      </c>
      <c r="C41" s="82">
        <v>7931.2972415894801</v>
      </c>
      <c r="D41" s="82">
        <v>7118.8637036364998</v>
      </c>
      <c r="E41" s="82">
        <v>8180.7</v>
      </c>
      <c r="F41" s="82"/>
      <c r="H41" s="81">
        <v>2045</v>
      </c>
      <c r="J41" s="82">
        <v>7974.0766072298802</v>
      </c>
      <c r="K41" s="82">
        <v>7124.4945383291906</v>
      </c>
      <c r="L41" s="82">
        <v>8250.1710000000003</v>
      </c>
      <c r="O41" s="81">
        <f t="shared" si="0"/>
        <v>2045</v>
      </c>
      <c r="P41" s="81">
        <f t="shared" si="1"/>
        <v>7931.2972415894801</v>
      </c>
      <c r="Q41" s="81">
        <f t="shared" si="1"/>
        <v>7118.8637036364998</v>
      </c>
      <c r="R41" s="81">
        <f t="shared" si="1"/>
        <v>8180.7</v>
      </c>
      <c r="S41" s="81">
        <f t="shared" si="2"/>
        <v>7974.0766072298802</v>
      </c>
      <c r="T41" s="81">
        <f t="shared" si="2"/>
        <v>7124.4945383291906</v>
      </c>
      <c r="U41" s="81">
        <f t="shared" si="2"/>
        <v>8250.1710000000003</v>
      </c>
    </row>
    <row r="42" spans="1:21" x14ac:dyDescent="0.25">
      <c r="A42" s="81">
        <v>2046</v>
      </c>
      <c r="C42" s="82">
        <v>7932.3872714982999</v>
      </c>
      <c r="D42" s="82">
        <v>7120.6399243631095</v>
      </c>
      <c r="E42" s="82">
        <v>8188.6850000000004</v>
      </c>
      <c r="F42" s="82"/>
      <c r="H42" s="81">
        <v>2046</v>
      </c>
      <c r="J42" s="82">
        <v>7972.0378442221299</v>
      </c>
      <c r="K42" s="82">
        <v>7123.80133832919</v>
      </c>
      <c r="L42" s="82">
        <v>8249.1710000000003</v>
      </c>
      <c r="O42" s="81">
        <f t="shared" si="0"/>
        <v>2046</v>
      </c>
      <c r="P42" s="81">
        <f t="shared" si="1"/>
        <v>7932.3872714982999</v>
      </c>
      <c r="Q42" s="81">
        <f t="shared" si="1"/>
        <v>7120.6399243631095</v>
      </c>
      <c r="R42" s="81">
        <f t="shared" si="1"/>
        <v>8188.6850000000004</v>
      </c>
      <c r="S42" s="81">
        <f t="shared" si="2"/>
        <v>7972.0378442221299</v>
      </c>
      <c r="T42" s="81">
        <f t="shared" si="2"/>
        <v>7123.80133832919</v>
      </c>
      <c r="U42" s="81">
        <f t="shared" si="2"/>
        <v>8249.1710000000003</v>
      </c>
    </row>
    <row r="43" spans="1:21" x14ac:dyDescent="0.25">
      <c r="A43" s="81">
        <v>2047</v>
      </c>
      <c r="C43" s="82">
        <v>7934.0169793995801</v>
      </c>
      <c r="D43" s="82">
        <v>7123.213269505799</v>
      </c>
      <c r="E43" s="82">
        <v>8196.6689999999999</v>
      </c>
      <c r="F43" s="82"/>
      <c r="H43" s="81">
        <v>2047</v>
      </c>
      <c r="J43" s="82">
        <v>7970.3130438259104</v>
      </c>
      <c r="K43" s="82">
        <v>7121.5117063142407</v>
      </c>
      <c r="L43" s="82">
        <v>8248.1710000000003</v>
      </c>
      <c r="O43" s="81">
        <f t="shared" si="0"/>
        <v>2047</v>
      </c>
      <c r="P43" s="81">
        <f t="shared" si="1"/>
        <v>7934.0169793995801</v>
      </c>
      <c r="Q43" s="81">
        <f t="shared" si="1"/>
        <v>7123.213269505799</v>
      </c>
      <c r="R43" s="81">
        <f t="shared" si="1"/>
        <v>8196.6689999999999</v>
      </c>
      <c r="S43" s="81">
        <f t="shared" si="2"/>
        <v>7970.3130438259104</v>
      </c>
      <c r="T43" s="81">
        <f t="shared" si="2"/>
        <v>7121.5117063142407</v>
      </c>
      <c r="U43" s="81">
        <f t="shared" si="2"/>
        <v>8248.1710000000003</v>
      </c>
    </row>
    <row r="44" spans="1:21" x14ac:dyDescent="0.25">
      <c r="A44" s="81">
        <v>2048</v>
      </c>
      <c r="C44" s="82">
        <v>7935.6466873008603</v>
      </c>
      <c r="D44" s="82">
        <v>7126.2956893172104</v>
      </c>
      <c r="E44" s="82">
        <v>8213.6260000000002</v>
      </c>
      <c r="F44" s="82"/>
      <c r="H44" s="81">
        <v>2048</v>
      </c>
      <c r="J44" s="82">
        <v>7968.9374800169899</v>
      </c>
      <c r="K44" s="82">
        <v>7122.2421294220694</v>
      </c>
      <c r="L44" s="82">
        <v>8247.1710000000003</v>
      </c>
      <c r="O44" s="81">
        <f t="shared" si="0"/>
        <v>2048</v>
      </c>
      <c r="P44" s="81">
        <f t="shared" si="1"/>
        <v>7935.6466873008603</v>
      </c>
      <c r="Q44" s="81">
        <f t="shared" si="1"/>
        <v>7126.2956893172104</v>
      </c>
      <c r="R44" s="81">
        <f t="shared" si="1"/>
        <v>8213.6260000000002</v>
      </c>
      <c r="S44" s="81">
        <f t="shared" si="2"/>
        <v>7968.9374800169899</v>
      </c>
      <c r="T44" s="81">
        <f t="shared" si="2"/>
        <v>7122.2421294220694</v>
      </c>
      <c r="U44" s="81">
        <f t="shared" si="2"/>
        <v>8247.1710000000003</v>
      </c>
    </row>
    <row r="45" spans="1:21" x14ac:dyDescent="0.25">
      <c r="A45" s="81">
        <v>2049</v>
      </c>
      <c r="C45" s="82">
        <v>7937.4243567774301</v>
      </c>
      <c r="D45" s="82">
        <v>7131.092025417991</v>
      </c>
      <c r="E45" s="82">
        <v>8218.4840000000004</v>
      </c>
      <c r="F45" s="82"/>
      <c r="H45" s="81">
        <v>2049</v>
      </c>
      <c r="J45" s="82">
        <v>7967.7426325728102</v>
      </c>
      <c r="K45" s="82">
        <v>7122.97255252991</v>
      </c>
      <c r="L45" s="82">
        <v>8262.5470000000005</v>
      </c>
      <c r="O45" s="81">
        <f t="shared" si="0"/>
        <v>2049</v>
      </c>
      <c r="P45" s="81">
        <f t="shared" si="1"/>
        <v>7937.4243567774301</v>
      </c>
      <c r="Q45" s="81">
        <f t="shared" si="1"/>
        <v>7131.092025417991</v>
      </c>
      <c r="R45" s="81">
        <f t="shared" si="1"/>
        <v>8218.4840000000004</v>
      </c>
      <c r="S45" s="81">
        <f t="shared" si="2"/>
        <v>7967.7426325728102</v>
      </c>
      <c r="T45" s="81">
        <f t="shared" si="2"/>
        <v>7122.97255252991</v>
      </c>
      <c r="U45" s="81">
        <f t="shared" si="2"/>
        <v>8262.5470000000005</v>
      </c>
    </row>
    <row r="46" spans="1:21" x14ac:dyDescent="0.25">
      <c r="A46" s="81">
        <v>2050</v>
      </c>
      <c r="C46" s="82">
        <v>7939.6238531523104</v>
      </c>
      <c r="D46" s="82">
        <v>7134.1237943994402</v>
      </c>
      <c r="E46" s="82">
        <v>8223.6939999999995</v>
      </c>
      <c r="F46" s="82"/>
      <c r="H46" s="81">
        <v>2050</v>
      </c>
      <c r="J46" s="82">
        <v>7966.8891978966603</v>
      </c>
      <c r="K46" s="82">
        <v>7124.3742439114194</v>
      </c>
      <c r="L46" s="82">
        <v>8270.8970000000008</v>
      </c>
      <c r="O46" s="81">
        <f t="shared" si="0"/>
        <v>2050</v>
      </c>
      <c r="P46" s="81">
        <f t="shared" si="1"/>
        <v>7939.6238531523104</v>
      </c>
      <c r="Q46" s="81">
        <f t="shared" si="1"/>
        <v>7134.1237943994402</v>
      </c>
      <c r="R46" s="81">
        <f t="shared" si="1"/>
        <v>8223.6939999999995</v>
      </c>
      <c r="S46" s="81">
        <f t="shared" si="2"/>
        <v>7966.8891978966603</v>
      </c>
      <c r="T46" s="81">
        <f t="shared" si="2"/>
        <v>7124.3742439114194</v>
      </c>
      <c r="U46" s="81">
        <f t="shared" si="2"/>
        <v>8270.8970000000008</v>
      </c>
    </row>
    <row r="47" spans="1:21" x14ac:dyDescent="0.25">
      <c r="A47" s="81">
        <v>2051</v>
      </c>
      <c r="C47" s="82">
        <v>7941.8233495271897</v>
      </c>
      <c r="D47" s="82">
        <v>7137.9211145867594</v>
      </c>
      <c r="E47" s="82">
        <v>8229.0380000000005</v>
      </c>
      <c r="F47" s="82"/>
      <c r="H47" s="81">
        <v>2051</v>
      </c>
      <c r="J47" s="82">
        <v>7966.4290451298202</v>
      </c>
      <c r="K47" s="82">
        <v>7125.11270619473</v>
      </c>
      <c r="L47" s="82">
        <v>8276.7029999999995</v>
      </c>
      <c r="O47" s="81">
        <f t="shared" si="0"/>
        <v>2051</v>
      </c>
      <c r="P47" s="81">
        <f t="shared" si="1"/>
        <v>7941.8233495271897</v>
      </c>
      <c r="Q47" s="81">
        <f t="shared" si="1"/>
        <v>7137.9211145867594</v>
      </c>
      <c r="R47" s="81">
        <f t="shared" si="1"/>
        <v>8229.0380000000005</v>
      </c>
      <c r="S47" s="81">
        <f t="shared" si="2"/>
        <v>7966.4290451298202</v>
      </c>
      <c r="T47" s="81">
        <f t="shared" si="2"/>
        <v>7125.11270619473</v>
      </c>
      <c r="U47" s="81">
        <f t="shared" si="2"/>
        <v>8276.7029999999995</v>
      </c>
    </row>
    <row r="48" spans="1:21" x14ac:dyDescent="0.25">
      <c r="A48" s="81">
        <v>2052</v>
      </c>
      <c r="C48" s="82">
        <v>7944.4907849279998</v>
      </c>
      <c r="D48" s="82">
        <v>7137.96269490145</v>
      </c>
      <c r="E48" s="82">
        <v>8235.8289999999997</v>
      </c>
      <c r="F48" s="82"/>
      <c r="H48" s="81">
        <v>2052</v>
      </c>
      <c r="J48" s="82">
        <v>7966.5460867964803</v>
      </c>
      <c r="K48" s="82">
        <v>7128.6016579781099</v>
      </c>
      <c r="L48" s="82">
        <v>8279.8739999999998</v>
      </c>
      <c r="O48" s="81">
        <f t="shared" si="0"/>
        <v>2052</v>
      </c>
      <c r="P48" s="81">
        <f t="shared" si="1"/>
        <v>7944.4907849279998</v>
      </c>
      <c r="Q48" s="81">
        <f t="shared" si="1"/>
        <v>7137.96269490145</v>
      </c>
      <c r="R48" s="81">
        <f t="shared" si="1"/>
        <v>8235.8289999999997</v>
      </c>
      <c r="S48" s="81">
        <f t="shared" si="2"/>
        <v>7966.5460867964803</v>
      </c>
      <c r="T48" s="81">
        <f t="shared" si="2"/>
        <v>7128.6016579781099</v>
      </c>
      <c r="U48" s="81">
        <f t="shared" si="2"/>
        <v>8279.8739999999998</v>
      </c>
    </row>
    <row r="49" spans="1:21" x14ac:dyDescent="0.25">
      <c r="A49" s="81">
        <v>2053</v>
      </c>
      <c r="C49" s="82">
        <v>7947.6392104717597</v>
      </c>
      <c r="D49" s="82">
        <v>7139.3870080210909</v>
      </c>
      <c r="E49" s="82">
        <v>8242.6200000000008</v>
      </c>
      <c r="F49" s="82"/>
      <c r="H49" s="81">
        <v>2053</v>
      </c>
      <c r="J49" s="82">
        <v>7966.7356771473897</v>
      </c>
      <c r="K49" s="82">
        <v>7131.6029603220595</v>
      </c>
      <c r="L49" s="83">
        <f>AVERAGE(L48,L50)</f>
        <v>8285.7714999999989</v>
      </c>
      <c r="O49" s="81">
        <f t="shared" si="0"/>
        <v>2053</v>
      </c>
      <c r="P49" s="81">
        <f t="shared" si="1"/>
        <v>7947.6392104717597</v>
      </c>
      <c r="Q49" s="81">
        <f t="shared" si="1"/>
        <v>7139.3870080210909</v>
      </c>
      <c r="R49" s="81">
        <f t="shared" si="1"/>
        <v>8242.6200000000008</v>
      </c>
      <c r="S49" s="81">
        <f t="shared" si="2"/>
        <v>7966.7356771473897</v>
      </c>
      <c r="T49" s="81">
        <f t="shared" si="2"/>
        <v>7131.6029603220595</v>
      </c>
      <c r="U49" s="81">
        <f t="shared" si="2"/>
        <v>8285.7714999999989</v>
      </c>
    </row>
    <row r="50" spans="1:21" x14ac:dyDescent="0.25">
      <c r="A50" s="81">
        <v>2054</v>
      </c>
      <c r="C50" s="82">
        <v>7950.7876360155296</v>
      </c>
      <c r="D50" s="82">
        <v>7140.8108320557894</v>
      </c>
      <c r="E50" s="82">
        <v>8246.2549999999992</v>
      </c>
      <c r="F50" s="82"/>
      <c r="H50" s="81">
        <v>2054</v>
      </c>
      <c r="J50" s="82">
        <v>7966.9252674982999</v>
      </c>
      <c r="K50" s="82">
        <v>7134.6042626660201</v>
      </c>
      <c r="L50" s="82">
        <v>8291.6689999999999</v>
      </c>
      <c r="O50" s="81">
        <f t="shared" si="0"/>
        <v>2054</v>
      </c>
      <c r="P50" s="81">
        <f t="shared" si="1"/>
        <v>7950.7876360155296</v>
      </c>
      <c r="Q50" s="81">
        <f t="shared" si="1"/>
        <v>7140.8108320557894</v>
      </c>
      <c r="R50" s="81">
        <f t="shared" si="1"/>
        <v>8246.2549999999992</v>
      </c>
      <c r="S50" s="81">
        <f t="shared" si="2"/>
        <v>7966.9252674982999</v>
      </c>
      <c r="T50" s="81">
        <f t="shared" si="2"/>
        <v>7134.6042626660201</v>
      </c>
      <c r="U50" s="81">
        <f t="shared" si="2"/>
        <v>8291.6689999999999</v>
      </c>
    </row>
    <row r="55" spans="1:21" ht="15.75" x14ac:dyDescent="0.25">
      <c r="N55" s="84"/>
    </row>
  </sheetData>
  <pageMargins left="0.7" right="0.7" top="0.75" bottom="0.75" header="0.3" footer="0.3"/>
  <headerFooter>
    <oddFooter>&amp;L_x000D_&amp;1#&amp;"Calibri"&amp;14&amp;K000000 Business Use</oddFooter>
  </headerFooter>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F7675-E304-4B21-98D4-72345709BC75}">
  <sheetPr>
    <tabColor theme="0" tint="-0.14999847407452621"/>
  </sheetPr>
  <dimension ref="B1:F7"/>
  <sheetViews>
    <sheetView zoomScaleNormal="100" workbookViewId="0"/>
  </sheetViews>
  <sheetFormatPr defaultRowHeight="15" x14ac:dyDescent="0.25"/>
  <cols>
    <col min="1" max="1" width="2.5703125" customWidth="1"/>
    <col min="2" max="2" width="12.28515625" bestFit="1" customWidth="1"/>
    <col min="3" max="3" width="69.85546875" customWidth="1"/>
    <col min="4" max="4" width="11.7109375" customWidth="1"/>
    <col min="5" max="5" width="14.7109375" customWidth="1"/>
    <col min="6" max="6" width="40.28515625" customWidth="1"/>
  </cols>
  <sheetData>
    <row r="1" spans="2:6" x14ac:dyDescent="0.25">
      <c r="B1" s="12" t="s">
        <v>133</v>
      </c>
    </row>
    <row r="2" spans="2:6" ht="30" x14ac:dyDescent="0.25">
      <c r="B2" s="32" t="s">
        <v>134</v>
      </c>
      <c r="C2" s="32" t="s">
        <v>128</v>
      </c>
      <c r="D2" s="25" t="s">
        <v>135</v>
      </c>
      <c r="E2" s="25" t="s">
        <v>136</v>
      </c>
      <c r="F2" s="25" t="s">
        <v>137</v>
      </c>
    </row>
    <row r="3" spans="2:6" ht="30" x14ac:dyDescent="0.25">
      <c r="B3" s="33" t="s">
        <v>25</v>
      </c>
      <c r="C3" s="34" t="s">
        <v>138</v>
      </c>
      <c r="D3" s="35">
        <v>5</v>
      </c>
      <c r="E3" s="36">
        <v>1630</v>
      </c>
      <c r="F3" s="35" t="s">
        <v>9</v>
      </c>
    </row>
    <row r="4" spans="2:6" ht="45" x14ac:dyDescent="0.25">
      <c r="B4" s="33" t="s">
        <v>21</v>
      </c>
      <c r="C4" s="34" t="s">
        <v>139</v>
      </c>
      <c r="D4" s="35">
        <v>6</v>
      </c>
      <c r="E4" s="36">
        <v>1785</v>
      </c>
      <c r="F4" s="35" t="s">
        <v>9</v>
      </c>
    </row>
    <row r="5" spans="2:6" ht="60" x14ac:dyDescent="0.25">
      <c r="B5" s="33" t="s">
        <v>6</v>
      </c>
      <c r="C5" s="34" t="s">
        <v>140</v>
      </c>
      <c r="D5" s="35">
        <v>6</v>
      </c>
      <c r="E5" s="36">
        <v>2200</v>
      </c>
      <c r="F5" s="37" t="s">
        <v>141</v>
      </c>
    </row>
    <row r="6" spans="2:6" ht="75" x14ac:dyDescent="0.25">
      <c r="B6" s="33" t="s">
        <v>11</v>
      </c>
      <c r="C6" s="34" t="s">
        <v>142</v>
      </c>
      <c r="D6" s="35">
        <v>1</v>
      </c>
      <c r="E6" s="36">
        <v>402</v>
      </c>
      <c r="F6" s="37" t="s">
        <v>143</v>
      </c>
    </row>
    <row r="7" spans="2:6" ht="45" x14ac:dyDescent="0.25">
      <c r="B7" s="33" t="s">
        <v>120</v>
      </c>
      <c r="C7" s="34" t="s">
        <v>144</v>
      </c>
      <c r="D7" s="35">
        <v>0</v>
      </c>
      <c r="E7" s="36">
        <v>0</v>
      </c>
      <c r="F7" s="35" t="s">
        <v>145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AEB01-4404-4BB0-A38C-BFB764B88D36}">
  <sheetPr>
    <tabColor theme="0" tint="-0.14999847407452621"/>
  </sheetPr>
  <dimension ref="B1:I23"/>
  <sheetViews>
    <sheetView zoomScaleNormal="100" workbookViewId="0"/>
  </sheetViews>
  <sheetFormatPr defaultRowHeight="15" x14ac:dyDescent="0.25"/>
  <cols>
    <col min="1" max="1" width="3" customWidth="1"/>
    <col min="2" max="2" width="13.85546875" bestFit="1" customWidth="1"/>
    <col min="3" max="3" width="11.5703125" bestFit="1" customWidth="1"/>
    <col min="4" max="4" width="16.85546875" bestFit="1" customWidth="1"/>
    <col min="5" max="5" width="19.85546875" bestFit="1" customWidth="1"/>
    <col min="8" max="8" width="19.85546875" bestFit="1" customWidth="1"/>
    <col min="9" max="9" width="79" bestFit="1" customWidth="1"/>
  </cols>
  <sheetData>
    <row r="1" spans="2:9" x14ac:dyDescent="0.25">
      <c r="B1" s="12" t="s">
        <v>127</v>
      </c>
    </row>
    <row r="2" spans="2:9" x14ac:dyDescent="0.25">
      <c r="B2" s="29" t="s">
        <v>0</v>
      </c>
      <c r="C2" s="29" t="s">
        <v>2</v>
      </c>
      <c r="D2" s="29" t="s">
        <v>119</v>
      </c>
      <c r="E2" s="29" t="s">
        <v>3</v>
      </c>
      <c r="H2" s="29" t="s">
        <v>3</v>
      </c>
      <c r="I2" s="29" t="s">
        <v>128</v>
      </c>
    </row>
    <row r="3" spans="2:9" ht="30" x14ac:dyDescent="0.25">
      <c r="B3" s="13">
        <v>2868</v>
      </c>
      <c r="C3" s="13" t="s">
        <v>6</v>
      </c>
      <c r="D3" s="30">
        <v>350000</v>
      </c>
      <c r="E3" s="13" t="s">
        <v>7</v>
      </c>
      <c r="H3" s="13" t="s">
        <v>7</v>
      </c>
      <c r="I3" s="31" t="s">
        <v>129</v>
      </c>
    </row>
    <row r="4" spans="2:9" x14ac:dyDescent="0.25">
      <c r="B4" s="13">
        <v>3115</v>
      </c>
      <c r="C4" s="13" t="s">
        <v>11</v>
      </c>
      <c r="D4" s="30">
        <v>402000</v>
      </c>
      <c r="E4" s="13" t="s">
        <v>12</v>
      </c>
      <c r="H4" s="13" t="s">
        <v>12</v>
      </c>
      <c r="I4" t="s">
        <v>130</v>
      </c>
    </row>
    <row r="5" spans="2:9" x14ac:dyDescent="0.25">
      <c r="B5" s="13">
        <v>3140</v>
      </c>
      <c r="C5" s="13" t="s">
        <v>6</v>
      </c>
      <c r="D5" s="30">
        <v>100000</v>
      </c>
      <c r="E5" s="13" t="s">
        <v>18</v>
      </c>
      <c r="H5" s="13" t="s">
        <v>18</v>
      </c>
      <c r="I5" t="s">
        <v>131</v>
      </c>
    </row>
    <row r="6" spans="2:9" x14ac:dyDescent="0.25">
      <c r="B6" s="13">
        <v>3326</v>
      </c>
      <c r="C6" s="13" t="s">
        <v>6</v>
      </c>
      <c r="D6" s="30">
        <v>100000</v>
      </c>
      <c r="E6" s="13" t="s">
        <v>7</v>
      </c>
      <c r="H6" s="13" t="s">
        <v>22</v>
      </c>
      <c r="I6" t="s">
        <v>132</v>
      </c>
    </row>
    <row r="7" spans="2:9" x14ac:dyDescent="0.25">
      <c r="B7" s="13">
        <v>3603</v>
      </c>
      <c r="C7" s="13" t="s">
        <v>21</v>
      </c>
      <c r="D7" s="30">
        <v>220000</v>
      </c>
      <c r="E7" s="13" t="s">
        <v>7</v>
      </c>
    </row>
    <row r="8" spans="2:9" x14ac:dyDescent="0.25">
      <c r="B8" s="13">
        <v>3645</v>
      </c>
      <c r="C8" s="13" t="s">
        <v>21</v>
      </c>
      <c r="D8" s="30">
        <v>500000</v>
      </c>
      <c r="E8" s="13" t="s">
        <v>22</v>
      </c>
    </row>
    <row r="9" spans="2:9" x14ac:dyDescent="0.25">
      <c r="B9" s="13">
        <v>3655</v>
      </c>
      <c r="C9" s="13" t="s">
        <v>6</v>
      </c>
      <c r="D9" s="30">
        <v>600000</v>
      </c>
      <c r="E9" s="13" t="s">
        <v>18</v>
      </c>
    </row>
    <row r="10" spans="2:9" x14ac:dyDescent="0.25">
      <c r="B10" s="13">
        <v>3657</v>
      </c>
      <c r="C10" s="13" t="s">
        <v>6</v>
      </c>
      <c r="D10" s="30">
        <v>200000</v>
      </c>
      <c r="E10" s="13" t="s">
        <v>12</v>
      </c>
    </row>
    <row r="11" spans="2:9" x14ac:dyDescent="0.25">
      <c r="B11" s="13">
        <v>3671</v>
      </c>
      <c r="C11" s="13" t="s">
        <v>25</v>
      </c>
      <c r="D11" s="30">
        <v>400000</v>
      </c>
      <c r="E11" s="13" t="s">
        <v>12</v>
      </c>
    </row>
    <row r="12" spans="2:9" x14ac:dyDescent="0.25">
      <c r="B12" s="13">
        <v>3686</v>
      </c>
      <c r="C12" s="13" t="s">
        <v>25</v>
      </c>
      <c r="D12" s="30">
        <v>30000</v>
      </c>
      <c r="E12" s="13" t="s">
        <v>12</v>
      </c>
    </row>
    <row r="13" spans="2:9" x14ac:dyDescent="0.25">
      <c r="B13" s="13">
        <v>3741</v>
      </c>
      <c r="C13" s="13" t="s">
        <v>6</v>
      </c>
      <c r="D13" s="30">
        <v>400000</v>
      </c>
      <c r="E13" s="13" t="s">
        <v>12</v>
      </c>
    </row>
    <row r="14" spans="2:9" x14ac:dyDescent="0.25">
      <c r="B14" s="13">
        <v>3774</v>
      </c>
      <c r="C14" s="13" t="s">
        <v>21</v>
      </c>
      <c r="D14" s="30">
        <v>500000</v>
      </c>
      <c r="E14" s="13" t="s">
        <v>12</v>
      </c>
    </row>
    <row r="15" spans="2:9" x14ac:dyDescent="0.25">
      <c r="B15" s="13">
        <v>3775</v>
      </c>
      <c r="C15" s="13" t="s">
        <v>21</v>
      </c>
      <c r="D15" s="30">
        <v>65000</v>
      </c>
      <c r="E15" s="13" t="s">
        <v>7</v>
      </c>
    </row>
    <row r="16" spans="2:9" x14ac:dyDescent="0.25">
      <c r="B16" s="13">
        <v>3782</v>
      </c>
      <c r="C16" s="13" t="s">
        <v>21</v>
      </c>
      <c r="D16" s="30">
        <v>450000</v>
      </c>
      <c r="E16" s="13" t="s">
        <v>18</v>
      </c>
    </row>
    <row r="17" spans="2:5" x14ac:dyDescent="0.25">
      <c r="B17" s="13">
        <v>3941</v>
      </c>
      <c r="C17" s="13" t="s">
        <v>6</v>
      </c>
      <c r="D17" s="30">
        <v>550000</v>
      </c>
      <c r="E17" s="13" t="s">
        <v>7</v>
      </c>
    </row>
    <row r="18" spans="2:5" x14ac:dyDescent="0.25">
      <c r="B18" s="13">
        <v>4004</v>
      </c>
      <c r="C18" s="13" t="s">
        <v>25</v>
      </c>
      <c r="D18" s="30">
        <v>300000</v>
      </c>
      <c r="E18" s="13" t="s">
        <v>7</v>
      </c>
    </row>
    <row r="19" spans="2:5" x14ac:dyDescent="0.25">
      <c r="B19" s="13">
        <v>4084</v>
      </c>
      <c r="C19" s="13" t="s">
        <v>25</v>
      </c>
      <c r="D19" s="30">
        <v>400000</v>
      </c>
      <c r="E19" s="13" t="s">
        <v>12</v>
      </c>
    </row>
    <row r="20" spans="2:5" x14ac:dyDescent="0.25">
      <c r="B20" s="13">
        <v>4094</v>
      </c>
      <c r="C20" s="13" t="s">
        <v>21</v>
      </c>
      <c r="D20" s="30">
        <v>500000</v>
      </c>
      <c r="E20" s="13" t="s">
        <v>7</v>
      </c>
    </row>
    <row r="21" spans="2:5" x14ac:dyDescent="0.25">
      <c r="B21" s="13">
        <v>4304</v>
      </c>
      <c r="C21" s="13" t="s">
        <v>21</v>
      </c>
      <c r="D21" s="30">
        <v>50000</v>
      </c>
      <c r="E21" s="13" t="s">
        <v>12</v>
      </c>
    </row>
    <row r="22" spans="2:5" x14ac:dyDescent="0.25">
      <c r="B22" s="13">
        <v>4371</v>
      </c>
      <c r="C22" s="13" t="s">
        <v>6</v>
      </c>
      <c r="D22" s="30">
        <v>65000</v>
      </c>
      <c r="E22" s="13" t="s">
        <v>7</v>
      </c>
    </row>
    <row r="23" spans="2:5" x14ac:dyDescent="0.25">
      <c r="B23" s="13">
        <v>4372</v>
      </c>
      <c r="C23" s="13" t="s">
        <v>25</v>
      </c>
      <c r="D23" s="13">
        <v>0</v>
      </c>
      <c r="E23" s="13" t="s">
        <v>12</v>
      </c>
    </row>
  </sheetData>
  <dataConsolid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2BC42-06B5-45DB-A6C1-EBA23BDB891C}">
  <sheetPr>
    <tabColor theme="0" tint="-0.14999847407452621"/>
  </sheetPr>
  <dimension ref="B1:F260"/>
  <sheetViews>
    <sheetView zoomScaleNormal="100" workbookViewId="0"/>
  </sheetViews>
  <sheetFormatPr defaultRowHeight="15" x14ac:dyDescent="0.25"/>
  <cols>
    <col min="1" max="1" width="3" customWidth="1"/>
    <col min="2" max="2" width="19.140625" style="13" bestFit="1" customWidth="1"/>
    <col min="3" max="3" width="22.140625" bestFit="1" customWidth="1"/>
    <col min="4" max="4" width="19.28515625" style="13" customWidth="1"/>
    <col min="5" max="5" width="39.28515625" bestFit="1" customWidth="1"/>
    <col min="6" max="6" width="37" style="13" bestFit="1" customWidth="1"/>
    <col min="7" max="7" width="19.5703125" bestFit="1" customWidth="1"/>
  </cols>
  <sheetData>
    <row r="1" spans="2:6" ht="15.75" customHeight="1" thickBot="1" x14ac:dyDescent="0.3">
      <c r="B1" s="12" t="s">
        <v>113</v>
      </c>
      <c r="E1" s="13"/>
      <c r="F1"/>
    </row>
    <row r="2" spans="2:6" ht="18.75" x14ac:dyDescent="0.3">
      <c r="B2" s="14" t="s">
        <v>114</v>
      </c>
      <c r="C2" s="15">
        <v>45747</v>
      </c>
      <c r="E2" s="16" t="s">
        <v>115</v>
      </c>
      <c r="F2" s="17" t="s">
        <v>116</v>
      </c>
    </row>
    <row r="3" spans="2:6" ht="19.5" thickBot="1" x14ac:dyDescent="0.35">
      <c r="E3" s="18">
        <f>SUBTOTAL(2,Table132[Opportunity ID])</f>
        <v>18</v>
      </c>
      <c r="F3" s="19">
        <f>SUBTOTAL(9,Table132[Electric Peak (kW)])</f>
        <v>6017000</v>
      </c>
    </row>
    <row r="4" spans="2:6" ht="18.75" x14ac:dyDescent="0.3">
      <c r="E4" s="20"/>
      <c r="F4" s="21"/>
    </row>
    <row r="5" spans="2:6" ht="4.5" customHeight="1" thickBot="1" x14ac:dyDescent="0.3">
      <c r="E5" s="13"/>
      <c r="F5"/>
    </row>
    <row r="6" spans="2:6" s="25" customFormat="1" ht="45.75" customHeight="1" thickTop="1" thickBot="1" x14ac:dyDescent="0.3">
      <c r="B6" s="22" t="s">
        <v>0</v>
      </c>
      <c r="C6" s="23" t="s">
        <v>117</v>
      </c>
      <c r="D6" s="22" t="s">
        <v>2</v>
      </c>
      <c r="E6" s="22" t="s">
        <v>118</v>
      </c>
      <c r="F6" s="24" t="s">
        <v>119</v>
      </c>
    </row>
    <row r="7" spans="2:6" ht="15.75" hidden="1" thickTop="1" x14ac:dyDescent="0.25">
      <c r="B7" s="13">
        <v>2085</v>
      </c>
      <c r="C7" s="26">
        <v>44862.616597222222</v>
      </c>
      <c r="D7" s="13" t="s">
        <v>120</v>
      </c>
      <c r="E7" s="27" t="s">
        <v>121</v>
      </c>
      <c r="F7" s="28">
        <v>19400</v>
      </c>
    </row>
    <row r="8" spans="2:6" ht="15.75" hidden="1" thickTop="1" x14ac:dyDescent="0.25">
      <c r="B8" s="13">
        <v>1381</v>
      </c>
      <c r="C8" s="26">
        <v>44621.390370370369</v>
      </c>
      <c r="D8" s="13" t="s">
        <v>120</v>
      </c>
      <c r="E8" s="27" t="s">
        <v>121</v>
      </c>
      <c r="F8" s="28">
        <v>16000</v>
      </c>
    </row>
    <row r="9" spans="2:6" ht="15.75" hidden="1" thickTop="1" x14ac:dyDescent="0.25">
      <c r="B9" s="13">
        <v>675</v>
      </c>
      <c r="C9" s="26">
        <v>44272.391597222224</v>
      </c>
      <c r="D9" s="13" t="s">
        <v>120</v>
      </c>
      <c r="E9" s="27" t="s">
        <v>121</v>
      </c>
      <c r="F9" s="28">
        <v>1800</v>
      </c>
    </row>
    <row r="10" spans="2:6" ht="15.75" hidden="1" thickTop="1" x14ac:dyDescent="0.25">
      <c r="B10" s="13">
        <v>3696</v>
      </c>
      <c r="C10" s="26">
        <v>45566.455555555556</v>
      </c>
      <c r="D10" s="13" t="s">
        <v>120</v>
      </c>
      <c r="E10" s="27" t="s">
        <v>121</v>
      </c>
      <c r="F10" s="28">
        <v>1150</v>
      </c>
    </row>
    <row r="11" spans="2:6" ht="15.75" hidden="1" thickTop="1" x14ac:dyDescent="0.25">
      <c r="B11" s="13">
        <v>4071</v>
      </c>
      <c r="C11" s="26">
        <v>45684.38517361111</v>
      </c>
      <c r="D11" s="13" t="s">
        <v>120</v>
      </c>
      <c r="E11" s="27" t="s">
        <v>121</v>
      </c>
      <c r="F11" s="28">
        <v>650</v>
      </c>
    </row>
    <row r="12" spans="2:6" ht="15.75" hidden="1" thickTop="1" x14ac:dyDescent="0.25">
      <c r="B12" s="13">
        <v>1371</v>
      </c>
      <c r="C12" s="26">
        <v>44620.437048611115</v>
      </c>
      <c r="D12" s="13" t="s">
        <v>120</v>
      </c>
      <c r="E12" s="27" t="s">
        <v>121</v>
      </c>
      <c r="F12" s="28">
        <v>400</v>
      </c>
    </row>
    <row r="13" spans="2:6" ht="15.75" hidden="1" thickTop="1" x14ac:dyDescent="0.25">
      <c r="B13" s="13">
        <v>4062</v>
      </c>
      <c r="C13" s="26">
        <v>45680.609988425924</v>
      </c>
      <c r="D13" s="13" t="s">
        <v>120</v>
      </c>
      <c r="E13" s="27" t="s">
        <v>121</v>
      </c>
      <c r="F13" s="28">
        <v>253</v>
      </c>
    </row>
    <row r="14" spans="2:6" ht="15.75" hidden="1" thickTop="1" x14ac:dyDescent="0.25">
      <c r="B14" s="13">
        <v>3896</v>
      </c>
      <c r="C14" s="26">
        <v>45673.630671296298</v>
      </c>
      <c r="D14" s="13" t="s">
        <v>120</v>
      </c>
      <c r="E14" s="27" t="s">
        <v>121</v>
      </c>
      <c r="F14" s="28">
        <v>100</v>
      </c>
    </row>
    <row r="15" spans="2:6" ht="15.75" hidden="1" thickTop="1" x14ac:dyDescent="0.25">
      <c r="B15" s="13">
        <v>340</v>
      </c>
      <c r="C15" s="26">
        <v>44133.358865740738</v>
      </c>
      <c r="D15" s="13" t="s">
        <v>120</v>
      </c>
      <c r="E15" s="27" t="s">
        <v>122</v>
      </c>
      <c r="F15" s="28">
        <v>8000</v>
      </c>
    </row>
    <row r="16" spans="2:6" ht="15.75" hidden="1" thickTop="1" x14ac:dyDescent="0.25">
      <c r="B16" s="13">
        <v>4104</v>
      </c>
      <c r="C16" s="26">
        <v>45701.60974537037</v>
      </c>
      <c r="D16" s="13" t="s">
        <v>120</v>
      </c>
      <c r="E16" s="27" t="s">
        <v>123</v>
      </c>
      <c r="F16" s="28">
        <v>2200</v>
      </c>
    </row>
    <row r="17" spans="2:6" ht="15.75" hidden="1" thickTop="1" x14ac:dyDescent="0.25">
      <c r="B17" s="13">
        <v>2562</v>
      </c>
      <c r="C17" s="26">
        <v>45054.368101851855</v>
      </c>
      <c r="D17" s="13" t="s">
        <v>11</v>
      </c>
      <c r="E17" s="27" t="s">
        <v>121</v>
      </c>
      <c r="F17" s="28">
        <v>15400</v>
      </c>
    </row>
    <row r="18" spans="2:6" ht="15.75" hidden="1" thickTop="1" x14ac:dyDescent="0.25">
      <c r="B18" s="13">
        <v>981</v>
      </c>
      <c r="C18" s="26">
        <v>44385.419895833336</v>
      </c>
      <c r="D18" s="13" t="s">
        <v>11</v>
      </c>
      <c r="E18" s="27" t="s">
        <v>121</v>
      </c>
      <c r="F18" s="28">
        <v>15000</v>
      </c>
    </row>
    <row r="19" spans="2:6" ht="15.75" hidden="1" thickTop="1" x14ac:dyDescent="0.25">
      <c r="B19" s="13">
        <v>2985</v>
      </c>
      <c r="C19" s="26">
        <v>45246.55914351852</v>
      </c>
      <c r="D19" s="13" t="s">
        <v>11</v>
      </c>
      <c r="E19" s="27" t="s">
        <v>121</v>
      </c>
      <c r="F19" s="28">
        <v>6000</v>
      </c>
    </row>
    <row r="20" spans="2:6" ht="15.75" hidden="1" thickTop="1" x14ac:dyDescent="0.25">
      <c r="B20" s="13">
        <v>3563</v>
      </c>
      <c r="C20" s="26">
        <v>45474.602083333331</v>
      </c>
      <c r="D20" s="13" t="s">
        <v>11</v>
      </c>
      <c r="E20" s="27" t="s">
        <v>121</v>
      </c>
      <c r="F20" s="28">
        <v>5358</v>
      </c>
    </row>
    <row r="21" spans="2:6" ht="15.75" hidden="1" thickTop="1" x14ac:dyDescent="0.25">
      <c r="B21" s="13">
        <v>1240</v>
      </c>
      <c r="C21" s="26">
        <v>44568.424432870372</v>
      </c>
      <c r="D21" s="13" t="s">
        <v>11</v>
      </c>
      <c r="E21" s="27" t="s">
        <v>121</v>
      </c>
      <c r="F21" s="28">
        <v>4580</v>
      </c>
    </row>
    <row r="22" spans="2:6" ht="15.75" hidden="1" thickTop="1" x14ac:dyDescent="0.25">
      <c r="B22" s="13">
        <v>1722</v>
      </c>
      <c r="C22" s="26">
        <v>44734.507847222223</v>
      </c>
      <c r="D22" s="13" t="s">
        <v>11</v>
      </c>
      <c r="E22" s="27" t="s">
        <v>121</v>
      </c>
      <c r="F22" s="28">
        <v>2700</v>
      </c>
    </row>
    <row r="23" spans="2:6" ht="15.75" hidden="1" thickTop="1" x14ac:dyDescent="0.25">
      <c r="B23" s="13">
        <v>1018</v>
      </c>
      <c r="C23" s="26">
        <v>44424.447916666664</v>
      </c>
      <c r="D23" s="13" t="s">
        <v>11</v>
      </c>
      <c r="E23" s="27" t="s">
        <v>121</v>
      </c>
      <c r="F23" s="28">
        <v>2000</v>
      </c>
    </row>
    <row r="24" spans="2:6" ht="15.75" hidden="1" thickTop="1" x14ac:dyDescent="0.25">
      <c r="B24" s="13">
        <v>3901</v>
      </c>
      <c r="C24" s="26">
        <v>45621.610034722224</v>
      </c>
      <c r="D24" s="13" t="s">
        <v>11</v>
      </c>
      <c r="E24" s="27" t="s">
        <v>121</v>
      </c>
      <c r="F24" s="28">
        <v>2000</v>
      </c>
    </row>
    <row r="25" spans="2:6" ht="15.75" hidden="1" thickTop="1" x14ac:dyDescent="0.25">
      <c r="B25" s="13">
        <v>3703</v>
      </c>
      <c r="C25" s="26">
        <v>45568.520949074074</v>
      </c>
      <c r="D25" s="13" t="s">
        <v>11</v>
      </c>
      <c r="E25" s="27" t="s">
        <v>121</v>
      </c>
      <c r="F25" s="28">
        <v>927</v>
      </c>
    </row>
    <row r="26" spans="2:6" ht="15.75" hidden="1" thickTop="1" x14ac:dyDescent="0.25">
      <c r="B26" s="13">
        <v>3904</v>
      </c>
      <c r="C26" s="26">
        <v>45639.528136574074</v>
      </c>
      <c r="D26" s="13" t="s">
        <v>11</v>
      </c>
      <c r="E26" s="27" t="s">
        <v>121</v>
      </c>
      <c r="F26" s="28">
        <v>500</v>
      </c>
    </row>
    <row r="27" spans="2:6" ht="15.75" hidden="1" thickTop="1" x14ac:dyDescent="0.25">
      <c r="B27" s="13">
        <v>2551</v>
      </c>
      <c r="C27" s="26">
        <v>45044.634687500002</v>
      </c>
      <c r="D27" s="13" t="s">
        <v>11</v>
      </c>
      <c r="E27" s="27" t="s">
        <v>121</v>
      </c>
      <c r="F27" s="28">
        <v>450</v>
      </c>
    </row>
    <row r="28" spans="2:6" ht="15.75" hidden="1" thickTop="1" x14ac:dyDescent="0.25">
      <c r="B28" s="13">
        <v>3622</v>
      </c>
      <c r="C28" s="26">
        <v>45492.572071759256</v>
      </c>
      <c r="D28" s="13" t="s">
        <v>11</v>
      </c>
      <c r="E28" s="27" t="s">
        <v>122</v>
      </c>
      <c r="F28" s="28">
        <v>0</v>
      </c>
    </row>
    <row r="29" spans="2:6" ht="15.75" thickTop="1" x14ac:dyDescent="0.25">
      <c r="B29" s="13">
        <v>3115</v>
      </c>
      <c r="C29" s="26">
        <v>45338.415555555555</v>
      </c>
      <c r="D29" s="13" t="s">
        <v>11</v>
      </c>
      <c r="E29" s="27" t="s">
        <v>124</v>
      </c>
      <c r="F29" s="28">
        <v>402000</v>
      </c>
    </row>
    <row r="30" spans="2:6" hidden="1" x14ac:dyDescent="0.25">
      <c r="B30" s="13">
        <v>3382</v>
      </c>
      <c r="C30" s="26">
        <v>45400.363298611112</v>
      </c>
      <c r="D30" s="13" t="s">
        <v>11</v>
      </c>
      <c r="E30" s="27" t="s">
        <v>125</v>
      </c>
      <c r="F30" s="28">
        <v>20000</v>
      </c>
    </row>
    <row r="31" spans="2:6" hidden="1" x14ac:dyDescent="0.25">
      <c r="B31" s="13">
        <v>3432</v>
      </c>
      <c r="C31" s="26">
        <v>45421.742812500001</v>
      </c>
      <c r="D31" s="13" t="s">
        <v>11</v>
      </c>
      <c r="E31" s="27" t="s">
        <v>125</v>
      </c>
      <c r="F31" s="28">
        <v>2500</v>
      </c>
    </row>
    <row r="32" spans="2:6" hidden="1" x14ac:dyDescent="0.25">
      <c r="B32" s="13">
        <v>4214</v>
      </c>
      <c r="C32" s="26">
        <v>45728.630555555559</v>
      </c>
      <c r="D32" s="13" t="s">
        <v>11</v>
      </c>
      <c r="E32" s="27" t="s">
        <v>125</v>
      </c>
      <c r="F32" s="28">
        <v>500</v>
      </c>
    </row>
    <row r="33" spans="2:6" hidden="1" x14ac:dyDescent="0.25">
      <c r="B33" s="13">
        <v>1751</v>
      </c>
      <c r="C33" s="26">
        <v>44739.612696759257</v>
      </c>
      <c r="D33" s="13" t="s">
        <v>11</v>
      </c>
      <c r="E33" s="27" t="s">
        <v>125</v>
      </c>
      <c r="F33" s="28">
        <v>450</v>
      </c>
    </row>
    <row r="34" spans="2:6" hidden="1" x14ac:dyDescent="0.25">
      <c r="B34" s="13">
        <v>4211</v>
      </c>
      <c r="C34" s="26">
        <v>45728.611284722225</v>
      </c>
      <c r="D34" s="13" t="s">
        <v>11</v>
      </c>
      <c r="E34" s="27" t="s">
        <v>125</v>
      </c>
      <c r="F34" s="28">
        <v>0</v>
      </c>
    </row>
    <row r="35" spans="2:6" hidden="1" x14ac:dyDescent="0.25">
      <c r="B35" s="13">
        <v>4215</v>
      </c>
      <c r="C35" s="26">
        <v>45728.655578703707</v>
      </c>
      <c r="D35" s="13" t="s">
        <v>11</v>
      </c>
      <c r="E35" s="27" t="s">
        <v>125</v>
      </c>
      <c r="F35" s="28">
        <v>0</v>
      </c>
    </row>
    <row r="36" spans="2:6" hidden="1" x14ac:dyDescent="0.25">
      <c r="B36" s="13">
        <v>2045</v>
      </c>
      <c r="C36" s="26">
        <v>44854.700057870374</v>
      </c>
      <c r="D36" s="13" t="s">
        <v>11</v>
      </c>
      <c r="E36" s="27" t="s">
        <v>123</v>
      </c>
      <c r="F36" s="28">
        <v>4800</v>
      </c>
    </row>
    <row r="37" spans="2:6" hidden="1" x14ac:dyDescent="0.25">
      <c r="B37" s="13">
        <v>3833</v>
      </c>
      <c r="C37" s="26">
        <v>45608.502766203703</v>
      </c>
      <c r="D37" s="13" t="s">
        <v>25</v>
      </c>
      <c r="E37" s="27" t="s">
        <v>121</v>
      </c>
      <c r="F37" s="28">
        <v>29400</v>
      </c>
    </row>
    <row r="38" spans="2:6" hidden="1" x14ac:dyDescent="0.25">
      <c r="B38" s="13">
        <v>3834</v>
      </c>
      <c r="C38" s="26">
        <v>45608.504166666666</v>
      </c>
      <c r="D38" s="13" t="s">
        <v>25</v>
      </c>
      <c r="E38" s="27" t="s">
        <v>121</v>
      </c>
      <c r="F38" s="28">
        <v>14700</v>
      </c>
    </row>
    <row r="39" spans="2:6" hidden="1" x14ac:dyDescent="0.25">
      <c r="B39" s="13">
        <v>1967</v>
      </c>
      <c r="C39" s="26">
        <v>44827.520243055558</v>
      </c>
      <c r="D39" s="13" t="s">
        <v>25</v>
      </c>
      <c r="E39" s="27" t="s">
        <v>121</v>
      </c>
      <c r="F39" s="28">
        <v>12996</v>
      </c>
    </row>
    <row r="40" spans="2:6" hidden="1" x14ac:dyDescent="0.25">
      <c r="B40" s="13">
        <v>3369</v>
      </c>
      <c r="C40" s="26">
        <v>45414.392939814818</v>
      </c>
      <c r="D40" s="13" t="s">
        <v>25</v>
      </c>
      <c r="E40" s="27" t="s">
        <v>121</v>
      </c>
      <c r="F40" s="28">
        <v>4700</v>
      </c>
    </row>
    <row r="41" spans="2:6" hidden="1" x14ac:dyDescent="0.25">
      <c r="B41" s="13">
        <v>4051</v>
      </c>
      <c r="C41" s="26">
        <v>45680.405740740738</v>
      </c>
      <c r="D41" s="13" t="s">
        <v>25</v>
      </c>
      <c r="E41" s="27" t="s">
        <v>121</v>
      </c>
      <c r="F41" s="28">
        <v>2160</v>
      </c>
    </row>
    <row r="42" spans="2:6" hidden="1" x14ac:dyDescent="0.25">
      <c r="B42" s="13">
        <v>4271</v>
      </c>
      <c r="C42" s="26">
        <v>45736.426296296297</v>
      </c>
      <c r="D42" s="13" t="s">
        <v>25</v>
      </c>
      <c r="E42" s="27" t="s">
        <v>121</v>
      </c>
      <c r="F42" s="28">
        <v>2000</v>
      </c>
    </row>
    <row r="43" spans="2:6" hidden="1" x14ac:dyDescent="0.25">
      <c r="B43" s="13">
        <v>3110</v>
      </c>
      <c r="C43" s="26">
        <v>45331.53324074074</v>
      </c>
      <c r="D43" s="13" t="s">
        <v>25</v>
      </c>
      <c r="E43" s="27" t="s">
        <v>121</v>
      </c>
      <c r="F43" s="28">
        <v>1750</v>
      </c>
    </row>
    <row r="44" spans="2:6" hidden="1" x14ac:dyDescent="0.25">
      <c r="B44" s="13">
        <v>2192</v>
      </c>
      <c r="C44" s="26">
        <v>44900.543773148151</v>
      </c>
      <c r="D44" s="13" t="s">
        <v>25</v>
      </c>
      <c r="E44" s="27" t="s">
        <v>121</v>
      </c>
      <c r="F44" s="28">
        <v>1675</v>
      </c>
    </row>
    <row r="45" spans="2:6" hidden="1" x14ac:dyDescent="0.25">
      <c r="B45" s="13">
        <v>959</v>
      </c>
      <c r="C45" s="26">
        <v>44385.404236111113</v>
      </c>
      <c r="D45" s="13" t="s">
        <v>25</v>
      </c>
      <c r="E45" s="27" t="s">
        <v>121</v>
      </c>
      <c r="F45" s="28">
        <v>1450</v>
      </c>
    </row>
    <row r="46" spans="2:6" hidden="1" x14ac:dyDescent="0.25">
      <c r="B46" s="13">
        <v>3721</v>
      </c>
      <c r="C46" s="26">
        <v>45533.685486111113</v>
      </c>
      <c r="D46" s="13" t="s">
        <v>25</v>
      </c>
      <c r="E46" s="27" t="s">
        <v>121</v>
      </c>
      <c r="F46" s="28">
        <v>700</v>
      </c>
    </row>
    <row r="47" spans="2:6" hidden="1" x14ac:dyDescent="0.25">
      <c r="B47" s="13">
        <v>3783</v>
      </c>
      <c r="C47" s="26">
        <v>45576.564259259256</v>
      </c>
      <c r="D47" s="13" t="s">
        <v>25</v>
      </c>
      <c r="E47" s="27" t="s">
        <v>121</v>
      </c>
      <c r="F47" s="28">
        <v>405</v>
      </c>
    </row>
    <row r="48" spans="2:6" hidden="1" x14ac:dyDescent="0.25">
      <c r="B48" s="13">
        <v>960</v>
      </c>
      <c r="C48" s="26">
        <v>44385.4141087963</v>
      </c>
      <c r="D48" s="13" t="s">
        <v>25</v>
      </c>
      <c r="E48" s="27" t="s">
        <v>121</v>
      </c>
      <c r="F48" s="28">
        <v>375</v>
      </c>
    </row>
    <row r="49" spans="2:6" hidden="1" x14ac:dyDescent="0.25">
      <c r="B49" s="13">
        <v>3903</v>
      </c>
      <c r="C49" s="26">
        <v>45632.345462962963</v>
      </c>
      <c r="D49" s="13" t="s">
        <v>25</v>
      </c>
      <c r="E49" s="27" t="s">
        <v>121</v>
      </c>
      <c r="F49" s="28">
        <v>0</v>
      </c>
    </row>
    <row r="50" spans="2:6" hidden="1" x14ac:dyDescent="0.25">
      <c r="B50" s="13">
        <v>3274</v>
      </c>
      <c r="C50" s="26">
        <v>45359.641087962962</v>
      </c>
      <c r="D50" s="13" t="s">
        <v>25</v>
      </c>
      <c r="E50" s="27" t="s">
        <v>121</v>
      </c>
      <c r="F50" s="28">
        <v>0</v>
      </c>
    </row>
    <row r="51" spans="2:6" hidden="1" x14ac:dyDescent="0.25">
      <c r="B51" s="13">
        <v>3463</v>
      </c>
      <c r="C51" s="26">
        <v>45441.369305555556</v>
      </c>
      <c r="D51" s="13" t="s">
        <v>25</v>
      </c>
      <c r="E51" s="27" t="s">
        <v>126</v>
      </c>
      <c r="F51" s="28">
        <v>0</v>
      </c>
    </row>
    <row r="52" spans="2:6" hidden="1" x14ac:dyDescent="0.25">
      <c r="B52" s="13">
        <v>3943</v>
      </c>
      <c r="C52" s="26">
        <v>45642.685763888891</v>
      </c>
      <c r="D52" s="13" t="s">
        <v>25</v>
      </c>
      <c r="E52" s="27" t="s">
        <v>122</v>
      </c>
      <c r="F52" s="28">
        <v>0</v>
      </c>
    </row>
    <row r="53" spans="2:6" hidden="1" x14ac:dyDescent="0.25">
      <c r="B53" s="13">
        <v>2111</v>
      </c>
      <c r="C53" s="26">
        <v>44879.612013888887</v>
      </c>
      <c r="D53" s="13" t="s">
        <v>25</v>
      </c>
      <c r="E53" s="27" t="s">
        <v>122</v>
      </c>
      <c r="F53" s="28">
        <v>0</v>
      </c>
    </row>
    <row r="54" spans="2:6" x14ac:dyDescent="0.25">
      <c r="B54" s="13">
        <v>4094</v>
      </c>
      <c r="C54" s="26">
        <v>45701.648090277777</v>
      </c>
      <c r="D54" s="13" t="s">
        <v>25</v>
      </c>
      <c r="E54" s="27" t="s">
        <v>124</v>
      </c>
      <c r="F54" s="28">
        <v>500000</v>
      </c>
    </row>
    <row r="55" spans="2:6" x14ac:dyDescent="0.25">
      <c r="B55" s="13">
        <v>4084</v>
      </c>
      <c r="C55" s="26">
        <v>45693.426446759258</v>
      </c>
      <c r="D55" s="13" t="s">
        <v>25</v>
      </c>
      <c r="E55" s="27" t="s">
        <v>124</v>
      </c>
      <c r="F55" s="28">
        <v>400000</v>
      </c>
    </row>
    <row r="56" spans="2:6" x14ac:dyDescent="0.25">
      <c r="B56" s="13">
        <v>3671</v>
      </c>
      <c r="C56" s="26">
        <v>45526.644768518519</v>
      </c>
      <c r="D56" s="13" t="s">
        <v>25</v>
      </c>
      <c r="E56" s="27" t="s">
        <v>124</v>
      </c>
      <c r="F56" s="28">
        <v>400000</v>
      </c>
    </row>
    <row r="57" spans="2:6" x14ac:dyDescent="0.25">
      <c r="B57" s="13">
        <v>4004</v>
      </c>
      <c r="C57" s="26">
        <v>45673.874363425923</v>
      </c>
      <c r="D57" s="13" t="s">
        <v>25</v>
      </c>
      <c r="E57" s="27" t="s">
        <v>124</v>
      </c>
      <c r="F57" s="28">
        <v>300000</v>
      </c>
    </row>
    <row r="58" spans="2:6" x14ac:dyDescent="0.25">
      <c r="B58" s="13">
        <v>3686</v>
      </c>
      <c r="C58" s="26">
        <v>45603.539421296293</v>
      </c>
      <c r="D58" s="13" t="s">
        <v>25</v>
      </c>
      <c r="E58" s="27" t="s">
        <v>124</v>
      </c>
      <c r="F58" s="28">
        <v>30000</v>
      </c>
    </row>
    <row r="59" spans="2:6" hidden="1" x14ac:dyDescent="0.25">
      <c r="B59" s="13">
        <v>4044</v>
      </c>
      <c r="C59" s="26">
        <v>45701.404675925929</v>
      </c>
      <c r="D59" s="13" t="s">
        <v>25</v>
      </c>
      <c r="E59" s="27" t="s">
        <v>125</v>
      </c>
      <c r="F59" s="28">
        <v>200000</v>
      </c>
    </row>
    <row r="60" spans="2:6" hidden="1" x14ac:dyDescent="0.25">
      <c r="B60" s="13">
        <v>4003</v>
      </c>
      <c r="C60" s="26">
        <v>45672.555844907409</v>
      </c>
      <c r="D60" s="13" t="s">
        <v>25</v>
      </c>
      <c r="E60" s="27" t="s">
        <v>125</v>
      </c>
      <c r="F60" s="28">
        <v>50000</v>
      </c>
    </row>
    <row r="61" spans="2:6" hidden="1" x14ac:dyDescent="0.25">
      <c r="B61" s="13">
        <v>3891</v>
      </c>
      <c r="C61" s="26">
        <v>45617.406736111108</v>
      </c>
      <c r="D61" s="13" t="s">
        <v>25</v>
      </c>
      <c r="E61" s="27" t="s">
        <v>125</v>
      </c>
      <c r="F61" s="28">
        <v>10000</v>
      </c>
    </row>
    <row r="62" spans="2:6" hidden="1" x14ac:dyDescent="0.25">
      <c r="B62" s="13">
        <v>3892</v>
      </c>
      <c r="C62" s="26">
        <v>45617.41033564815</v>
      </c>
      <c r="D62" s="13" t="s">
        <v>25</v>
      </c>
      <c r="E62" s="27" t="s">
        <v>125</v>
      </c>
      <c r="F62" s="28">
        <v>8000</v>
      </c>
    </row>
    <row r="63" spans="2:6" hidden="1" x14ac:dyDescent="0.25">
      <c r="B63" s="13">
        <v>3915</v>
      </c>
      <c r="C63" s="26">
        <v>45639.666550925926</v>
      </c>
      <c r="D63" s="13" t="s">
        <v>25</v>
      </c>
      <c r="E63" s="27" t="s">
        <v>125</v>
      </c>
      <c r="F63" s="28">
        <v>5159</v>
      </c>
    </row>
    <row r="64" spans="2:6" hidden="1" x14ac:dyDescent="0.25">
      <c r="B64" s="13">
        <v>3263</v>
      </c>
      <c r="C64" s="26">
        <v>45362.484594907408</v>
      </c>
      <c r="D64" s="13" t="s">
        <v>25</v>
      </c>
      <c r="E64" s="27" t="s">
        <v>125</v>
      </c>
      <c r="F64" s="28">
        <v>2730</v>
      </c>
    </row>
    <row r="65" spans="2:6" hidden="1" x14ac:dyDescent="0.25">
      <c r="B65" s="13">
        <v>4121</v>
      </c>
      <c r="C65" s="26">
        <v>45705.41474537037</v>
      </c>
      <c r="D65" s="13" t="s">
        <v>25</v>
      </c>
      <c r="E65" s="27" t="s">
        <v>125</v>
      </c>
      <c r="F65" s="28">
        <v>1050</v>
      </c>
    </row>
    <row r="66" spans="2:6" hidden="1" x14ac:dyDescent="0.25">
      <c r="B66" s="13">
        <v>4201</v>
      </c>
      <c r="C66" s="26">
        <v>45719.43476851852</v>
      </c>
      <c r="D66" s="13" t="s">
        <v>25</v>
      </c>
      <c r="E66" s="27" t="s">
        <v>125</v>
      </c>
      <c r="F66" s="28">
        <v>900</v>
      </c>
    </row>
    <row r="67" spans="2:6" hidden="1" x14ac:dyDescent="0.25">
      <c r="B67" s="13">
        <v>3811</v>
      </c>
      <c r="C67" s="26">
        <v>45600.028344907405</v>
      </c>
      <c r="D67" s="13" t="s">
        <v>25</v>
      </c>
      <c r="E67" s="27" t="s">
        <v>125</v>
      </c>
      <c r="F67" s="28">
        <v>315</v>
      </c>
    </row>
    <row r="68" spans="2:6" hidden="1" x14ac:dyDescent="0.25">
      <c r="B68" s="13">
        <v>3821</v>
      </c>
      <c r="C68" s="26">
        <v>45604.378912037035</v>
      </c>
      <c r="D68" s="13" t="s">
        <v>25</v>
      </c>
      <c r="E68" s="27" t="s">
        <v>125</v>
      </c>
      <c r="F68" s="28">
        <v>0</v>
      </c>
    </row>
    <row r="69" spans="2:6" hidden="1" x14ac:dyDescent="0.25">
      <c r="B69" s="13">
        <v>3754</v>
      </c>
      <c r="C69" s="26">
        <v>45586.370567129627</v>
      </c>
      <c r="D69" s="13" t="s">
        <v>25</v>
      </c>
      <c r="E69" s="27" t="s">
        <v>125</v>
      </c>
      <c r="F69" s="28">
        <v>0</v>
      </c>
    </row>
    <row r="70" spans="2:6" hidden="1" x14ac:dyDescent="0.25">
      <c r="B70" s="13">
        <v>4063</v>
      </c>
      <c r="C70" s="26">
        <v>45699.575104166666</v>
      </c>
      <c r="D70" s="13" t="s">
        <v>25</v>
      </c>
      <c r="E70" s="27" t="s">
        <v>125</v>
      </c>
      <c r="F70" s="28">
        <v>0</v>
      </c>
    </row>
    <row r="71" spans="2:6" hidden="1" x14ac:dyDescent="0.25">
      <c r="B71" s="13">
        <v>4192</v>
      </c>
      <c r="C71" s="26">
        <v>45726.501562500001</v>
      </c>
      <c r="D71" s="13" t="s">
        <v>25</v>
      </c>
      <c r="E71" s="27" t="s">
        <v>125</v>
      </c>
      <c r="F71" s="28">
        <v>0</v>
      </c>
    </row>
    <row r="72" spans="2:6" hidden="1" x14ac:dyDescent="0.25">
      <c r="B72" s="13">
        <v>4193</v>
      </c>
      <c r="C72" s="26">
        <v>45726.505057870374</v>
      </c>
      <c r="D72" s="13" t="s">
        <v>25</v>
      </c>
      <c r="E72" s="27" t="s">
        <v>125</v>
      </c>
      <c r="F72" s="28">
        <v>0</v>
      </c>
    </row>
    <row r="73" spans="2:6" hidden="1" x14ac:dyDescent="0.25">
      <c r="B73" s="13">
        <v>4194</v>
      </c>
      <c r="C73" s="26">
        <v>45726.507013888891</v>
      </c>
      <c r="D73" s="13" t="s">
        <v>25</v>
      </c>
      <c r="E73" s="27" t="s">
        <v>125</v>
      </c>
      <c r="F73" s="28">
        <v>0</v>
      </c>
    </row>
    <row r="74" spans="2:6" hidden="1" x14ac:dyDescent="0.25">
      <c r="B74" s="13">
        <v>4195</v>
      </c>
      <c r="C74" s="26">
        <v>45726.508668981478</v>
      </c>
      <c r="D74" s="13" t="s">
        <v>25</v>
      </c>
      <c r="E74" s="27" t="s">
        <v>125</v>
      </c>
      <c r="F74" s="28">
        <v>0</v>
      </c>
    </row>
    <row r="75" spans="2:6" hidden="1" x14ac:dyDescent="0.25">
      <c r="B75" s="13">
        <v>4196</v>
      </c>
      <c r="C75" s="26">
        <v>45726.510844907411</v>
      </c>
      <c r="D75" s="13" t="s">
        <v>25</v>
      </c>
      <c r="E75" s="27" t="s">
        <v>125</v>
      </c>
      <c r="F75" s="28">
        <v>0</v>
      </c>
    </row>
    <row r="76" spans="2:6" hidden="1" x14ac:dyDescent="0.25">
      <c r="B76" s="13">
        <v>3327</v>
      </c>
      <c r="C76" s="26">
        <v>45398.698923611111</v>
      </c>
      <c r="D76" s="13" t="s">
        <v>25</v>
      </c>
      <c r="E76" s="27" t="s">
        <v>125</v>
      </c>
      <c r="F76" s="28">
        <v>0</v>
      </c>
    </row>
    <row r="77" spans="2:6" hidden="1" x14ac:dyDescent="0.25">
      <c r="B77" s="13">
        <v>3790</v>
      </c>
      <c r="C77" s="26">
        <v>45600.016805555555</v>
      </c>
      <c r="D77" s="13" t="s">
        <v>25</v>
      </c>
      <c r="E77" s="27" t="s">
        <v>125</v>
      </c>
      <c r="F77" s="28">
        <v>0</v>
      </c>
    </row>
    <row r="78" spans="2:6" hidden="1" x14ac:dyDescent="0.25">
      <c r="B78" s="13">
        <v>3931</v>
      </c>
      <c r="C78" s="26">
        <v>45631.941516203704</v>
      </c>
      <c r="D78" s="13" t="s">
        <v>25</v>
      </c>
      <c r="E78" s="27" t="s">
        <v>125</v>
      </c>
      <c r="F78" s="28">
        <v>0</v>
      </c>
    </row>
    <row r="79" spans="2:6" hidden="1" x14ac:dyDescent="0.25">
      <c r="B79" s="13">
        <v>2513</v>
      </c>
      <c r="C79" s="26">
        <v>45051.587106481478</v>
      </c>
      <c r="D79" s="13" t="s">
        <v>25</v>
      </c>
      <c r="E79" s="27" t="s">
        <v>123</v>
      </c>
      <c r="F79" s="28">
        <v>50000</v>
      </c>
    </row>
    <row r="80" spans="2:6" hidden="1" x14ac:dyDescent="0.25">
      <c r="B80" s="13">
        <v>3902</v>
      </c>
      <c r="C80" s="26">
        <v>45621.615243055552</v>
      </c>
      <c r="D80" s="13" t="s">
        <v>6</v>
      </c>
      <c r="E80" s="27" t="s">
        <v>121</v>
      </c>
      <c r="F80" s="28">
        <v>8000</v>
      </c>
    </row>
    <row r="81" spans="2:6" hidden="1" x14ac:dyDescent="0.25">
      <c r="B81" s="13">
        <v>1166</v>
      </c>
      <c r="C81" s="26">
        <v>44512.473217592589</v>
      </c>
      <c r="D81" s="13" t="s">
        <v>6</v>
      </c>
      <c r="E81" s="27" t="s">
        <v>121</v>
      </c>
      <c r="F81" s="28">
        <v>2500</v>
      </c>
    </row>
    <row r="82" spans="2:6" hidden="1" x14ac:dyDescent="0.25">
      <c r="B82" s="13">
        <v>1134</v>
      </c>
      <c r="C82" s="26">
        <v>44494.677453703705</v>
      </c>
      <c r="D82" s="13" t="s">
        <v>6</v>
      </c>
      <c r="E82" s="27" t="s">
        <v>121</v>
      </c>
      <c r="F82" s="28">
        <v>2500</v>
      </c>
    </row>
    <row r="83" spans="2:6" hidden="1" x14ac:dyDescent="0.25">
      <c r="B83" s="13">
        <v>2505</v>
      </c>
      <c r="C83" s="26">
        <v>45048.477581018517</v>
      </c>
      <c r="D83" s="13" t="s">
        <v>6</v>
      </c>
      <c r="E83" s="27" t="s">
        <v>121</v>
      </c>
      <c r="F83" s="28">
        <v>1250</v>
      </c>
    </row>
    <row r="84" spans="2:6" hidden="1" x14ac:dyDescent="0.25">
      <c r="B84" s="13">
        <v>2324</v>
      </c>
      <c r="C84" s="26">
        <v>44966.619363425925</v>
      </c>
      <c r="D84" s="13" t="s">
        <v>6</v>
      </c>
      <c r="E84" s="27" t="s">
        <v>121</v>
      </c>
      <c r="F84" s="28">
        <v>1000</v>
      </c>
    </row>
    <row r="85" spans="2:6" hidden="1" x14ac:dyDescent="0.25">
      <c r="B85" s="13">
        <v>4111</v>
      </c>
      <c r="C85" s="26">
        <v>45701.592268518521</v>
      </c>
      <c r="D85" s="13" t="s">
        <v>6</v>
      </c>
      <c r="E85" s="27" t="s">
        <v>121</v>
      </c>
      <c r="F85" s="28">
        <v>375</v>
      </c>
    </row>
    <row r="86" spans="2:6" hidden="1" x14ac:dyDescent="0.25">
      <c r="B86" s="13">
        <v>3881</v>
      </c>
      <c r="C86" s="26">
        <v>45616.559907407405</v>
      </c>
      <c r="D86" s="13" t="s">
        <v>6</v>
      </c>
      <c r="E86" s="27" t="s">
        <v>121</v>
      </c>
      <c r="F86" s="28">
        <v>280</v>
      </c>
    </row>
    <row r="87" spans="2:6" hidden="1" x14ac:dyDescent="0.25">
      <c r="B87" s="13">
        <v>4181</v>
      </c>
      <c r="C87" s="26">
        <v>45715.568194444444</v>
      </c>
      <c r="D87" s="13" t="s">
        <v>6</v>
      </c>
      <c r="E87" s="27" t="s">
        <v>126</v>
      </c>
      <c r="F87" s="28">
        <v>3175</v>
      </c>
    </row>
    <row r="88" spans="2:6" hidden="1" x14ac:dyDescent="0.25">
      <c r="B88" s="13">
        <v>4064</v>
      </c>
      <c r="C88" s="26">
        <v>45700.550219907411</v>
      </c>
      <c r="D88" s="13" t="s">
        <v>6</v>
      </c>
      <c r="E88" s="27" t="s">
        <v>126</v>
      </c>
      <c r="F88" s="28">
        <v>0</v>
      </c>
    </row>
    <row r="89" spans="2:6" hidden="1" x14ac:dyDescent="0.25">
      <c r="B89" s="13">
        <v>3932</v>
      </c>
      <c r="C89" s="26">
        <v>45638.532754629632</v>
      </c>
      <c r="D89" s="13" t="s">
        <v>6</v>
      </c>
      <c r="E89" s="27" t="s">
        <v>122</v>
      </c>
      <c r="F89" s="28">
        <v>0</v>
      </c>
    </row>
    <row r="90" spans="2:6" hidden="1" x14ac:dyDescent="0.25">
      <c r="B90" s="13">
        <v>2933</v>
      </c>
      <c r="C90" s="26">
        <v>45194.393726851849</v>
      </c>
      <c r="D90" s="13" t="s">
        <v>6</v>
      </c>
      <c r="E90" s="27" t="s">
        <v>122</v>
      </c>
      <c r="F90" s="28">
        <v>0</v>
      </c>
    </row>
    <row r="91" spans="2:6" hidden="1" x14ac:dyDescent="0.25">
      <c r="B91" s="13">
        <v>3353</v>
      </c>
      <c r="C91" s="26">
        <v>45411.615057870367</v>
      </c>
      <c r="D91" s="13" t="s">
        <v>6</v>
      </c>
      <c r="E91" s="27" t="s">
        <v>122</v>
      </c>
      <c r="F91" s="28">
        <v>0</v>
      </c>
    </row>
    <row r="92" spans="2:6" hidden="1" x14ac:dyDescent="0.25">
      <c r="B92" s="13">
        <v>405</v>
      </c>
      <c r="C92" s="26">
        <v>44166.409814814811</v>
      </c>
      <c r="D92" s="13" t="s">
        <v>6</v>
      </c>
      <c r="E92" s="27" t="s">
        <v>122</v>
      </c>
      <c r="F92" s="28">
        <v>0</v>
      </c>
    </row>
    <row r="93" spans="2:6" x14ac:dyDescent="0.25">
      <c r="B93" s="13">
        <v>3655</v>
      </c>
      <c r="C93" s="26">
        <v>45545.687731481485</v>
      </c>
      <c r="D93" s="13" t="s">
        <v>6</v>
      </c>
      <c r="E93" s="27" t="s">
        <v>124</v>
      </c>
      <c r="F93" s="28">
        <v>600000</v>
      </c>
    </row>
    <row r="94" spans="2:6" x14ac:dyDescent="0.25">
      <c r="B94" s="13">
        <v>3941</v>
      </c>
      <c r="C94" s="26">
        <v>45632.654722222222</v>
      </c>
      <c r="D94" s="13" t="s">
        <v>6</v>
      </c>
      <c r="E94" s="27" t="s">
        <v>124</v>
      </c>
      <c r="F94" s="28">
        <v>550000</v>
      </c>
    </row>
    <row r="95" spans="2:6" x14ac:dyDescent="0.25">
      <c r="B95" s="13">
        <v>3741</v>
      </c>
      <c r="C95" s="26">
        <v>45552.711099537039</v>
      </c>
      <c r="D95" s="13" t="s">
        <v>6</v>
      </c>
      <c r="E95" s="27" t="s">
        <v>124</v>
      </c>
      <c r="F95" s="28">
        <v>400000</v>
      </c>
    </row>
    <row r="96" spans="2:6" x14ac:dyDescent="0.25">
      <c r="B96" s="13">
        <v>2868</v>
      </c>
      <c r="C96" s="26">
        <v>45247.381249999999</v>
      </c>
      <c r="D96" s="13" t="s">
        <v>6</v>
      </c>
      <c r="E96" s="27" t="s">
        <v>124</v>
      </c>
      <c r="F96" s="28">
        <v>350000</v>
      </c>
    </row>
    <row r="97" spans="2:6" x14ac:dyDescent="0.25">
      <c r="B97" s="13">
        <v>3657</v>
      </c>
      <c r="C97" s="26">
        <v>45546.318206018521</v>
      </c>
      <c r="D97" s="13" t="s">
        <v>6</v>
      </c>
      <c r="E97" s="27" t="s">
        <v>124</v>
      </c>
      <c r="F97" s="28">
        <v>200000</v>
      </c>
    </row>
    <row r="98" spans="2:6" x14ac:dyDescent="0.25">
      <c r="B98" s="13">
        <v>3140</v>
      </c>
      <c r="C98" s="26">
        <v>45324.68922453704</v>
      </c>
      <c r="D98" s="13" t="s">
        <v>6</v>
      </c>
      <c r="E98" s="27" t="s">
        <v>124</v>
      </c>
      <c r="F98" s="28">
        <v>100000</v>
      </c>
    </row>
    <row r="99" spans="2:6" hidden="1" x14ac:dyDescent="0.25">
      <c r="B99" s="13">
        <v>3372</v>
      </c>
      <c r="C99" s="26">
        <v>45386.629814814813</v>
      </c>
      <c r="D99" s="13" t="s">
        <v>6</v>
      </c>
      <c r="E99" s="27" t="s">
        <v>125</v>
      </c>
      <c r="F99" s="28">
        <v>5000</v>
      </c>
    </row>
    <row r="100" spans="2:6" hidden="1" x14ac:dyDescent="0.25">
      <c r="B100" s="13">
        <v>4191</v>
      </c>
      <c r="C100" s="26">
        <v>45719.383298611108</v>
      </c>
      <c r="D100" s="13" t="s">
        <v>6</v>
      </c>
      <c r="E100" s="27" t="s">
        <v>125</v>
      </c>
      <c r="F100" s="28">
        <v>3000</v>
      </c>
    </row>
    <row r="101" spans="2:6" hidden="1" x14ac:dyDescent="0.25">
      <c r="B101" s="13">
        <v>2828</v>
      </c>
      <c r="C101" s="26">
        <v>45222.611087962963</v>
      </c>
      <c r="D101" s="13" t="s">
        <v>6</v>
      </c>
      <c r="E101" s="27" t="s">
        <v>125</v>
      </c>
      <c r="F101" s="28">
        <v>3000</v>
      </c>
    </row>
    <row r="102" spans="2:6" hidden="1" x14ac:dyDescent="0.25">
      <c r="B102" s="13">
        <v>3659</v>
      </c>
      <c r="C102" s="26">
        <v>45552.432175925926</v>
      </c>
      <c r="D102" s="13" t="s">
        <v>6</v>
      </c>
      <c r="E102" s="27" t="s">
        <v>125</v>
      </c>
      <c r="F102" s="28">
        <v>2500</v>
      </c>
    </row>
    <row r="103" spans="2:6" hidden="1" x14ac:dyDescent="0.25">
      <c r="B103" s="13">
        <v>3393</v>
      </c>
      <c r="C103" s="26">
        <v>45408.717812499999</v>
      </c>
      <c r="D103" s="13" t="s">
        <v>6</v>
      </c>
      <c r="E103" s="27" t="s">
        <v>125</v>
      </c>
      <c r="F103" s="28">
        <v>1300</v>
      </c>
    </row>
    <row r="104" spans="2:6" hidden="1" x14ac:dyDescent="0.25">
      <c r="B104" s="13">
        <v>3341</v>
      </c>
      <c r="C104" s="26">
        <v>45377.426562499997</v>
      </c>
      <c r="D104" s="13" t="s">
        <v>6</v>
      </c>
      <c r="E104" s="27" t="s">
        <v>125</v>
      </c>
      <c r="F104" s="28">
        <v>1000</v>
      </c>
    </row>
    <row r="105" spans="2:6" hidden="1" x14ac:dyDescent="0.25">
      <c r="B105" s="13">
        <v>3242</v>
      </c>
      <c r="C105" s="26">
        <v>45350.693530092591</v>
      </c>
      <c r="D105" s="13" t="s">
        <v>6</v>
      </c>
      <c r="E105" s="27" t="s">
        <v>125</v>
      </c>
      <c r="F105" s="28">
        <v>0</v>
      </c>
    </row>
    <row r="106" spans="2:6" hidden="1" x14ac:dyDescent="0.25">
      <c r="B106" s="13">
        <v>3796</v>
      </c>
      <c r="C106" s="26">
        <v>45604.562893518516</v>
      </c>
      <c r="D106" s="13" t="s">
        <v>6</v>
      </c>
      <c r="E106" s="27" t="s">
        <v>125</v>
      </c>
      <c r="F106" s="28">
        <v>0</v>
      </c>
    </row>
    <row r="107" spans="2:6" hidden="1" x14ac:dyDescent="0.25">
      <c r="B107" s="13">
        <v>3402</v>
      </c>
      <c r="C107" s="26">
        <v>45406.565844907411</v>
      </c>
      <c r="D107" s="13" t="s">
        <v>6</v>
      </c>
      <c r="E107" s="27" t="s">
        <v>123</v>
      </c>
      <c r="F107" s="28">
        <v>12000</v>
      </c>
    </row>
    <row r="108" spans="2:6" hidden="1" x14ac:dyDescent="0.25">
      <c r="B108" s="13">
        <v>2561</v>
      </c>
      <c r="C108" s="26">
        <v>45049.917546296296</v>
      </c>
      <c r="D108" s="13" t="s">
        <v>6</v>
      </c>
      <c r="E108" s="27" t="s">
        <v>123</v>
      </c>
      <c r="F108" s="28">
        <v>2685</v>
      </c>
    </row>
    <row r="109" spans="2:6" hidden="1" x14ac:dyDescent="0.25">
      <c r="B109" s="13">
        <v>4131</v>
      </c>
      <c r="C109" s="26">
        <v>45706.382361111115</v>
      </c>
      <c r="D109" s="13" t="s">
        <v>21</v>
      </c>
      <c r="E109" s="27" t="s">
        <v>121</v>
      </c>
      <c r="F109" s="28">
        <v>50000</v>
      </c>
    </row>
    <row r="110" spans="2:6" hidden="1" x14ac:dyDescent="0.25">
      <c r="B110" s="13">
        <v>3512</v>
      </c>
      <c r="C110" s="26">
        <v>45442.55541666667</v>
      </c>
      <c r="D110" s="13" t="s">
        <v>21</v>
      </c>
      <c r="E110" s="27" t="s">
        <v>121</v>
      </c>
      <c r="F110" s="28">
        <v>2000</v>
      </c>
    </row>
    <row r="111" spans="2:6" hidden="1" x14ac:dyDescent="0.25">
      <c r="B111" s="13">
        <v>3921</v>
      </c>
      <c r="C111" s="26">
        <v>45623.655949074076</v>
      </c>
      <c r="D111" s="13" t="s">
        <v>21</v>
      </c>
      <c r="E111" s="27" t="s">
        <v>121</v>
      </c>
      <c r="F111" s="28">
        <v>2000</v>
      </c>
    </row>
    <row r="112" spans="2:6" hidden="1" x14ac:dyDescent="0.25">
      <c r="B112" s="13">
        <v>3273</v>
      </c>
      <c r="C112" s="26">
        <v>45359.633067129631</v>
      </c>
      <c r="D112" s="13" t="s">
        <v>21</v>
      </c>
      <c r="E112" s="27" t="s">
        <v>121</v>
      </c>
      <c r="F112" s="28">
        <v>600</v>
      </c>
    </row>
    <row r="113" spans="2:6" hidden="1" x14ac:dyDescent="0.25">
      <c r="B113" s="13">
        <v>3863</v>
      </c>
      <c r="C113" s="26">
        <v>45639.68309027778</v>
      </c>
      <c r="D113" s="13" t="s">
        <v>21</v>
      </c>
      <c r="E113" s="27" t="s">
        <v>121</v>
      </c>
      <c r="F113" s="28">
        <v>600</v>
      </c>
    </row>
    <row r="114" spans="2:6" x14ac:dyDescent="0.25">
      <c r="B114" s="13">
        <v>3645</v>
      </c>
      <c r="C114" s="26">
        <v>45548.67224537037</v>
      </c>
      <c r="D114" s="13" t="s">
        <v>21</v>
      </c>
      <c r="E114" s="27" t="s">
        <v>124</v>
      </c>
      <c r="F114" s="28">
        <v>500000</v>
      </c>
    </row>
    <row r="115" spans="2:6" x14ac:dyDescent="0.25">
      <c r="B115" s="13">
        <v>3774</v>
      </c>
      <c r="C115" s="26">
        <v>45606.557291666664</v>
      </c>
      <c r="D115" s="13" t="s">
        <v>21</v>
      </c>
      <c r="E115" s="27" t="s">
        <v>124</v>
      </c>
      <c r="F115" s="28">
        <v>500000</v>
      </c>
    </row>
    <row r="116" spans="2:6" x14ac:dyDescent="0.25">
      <c r="B116" s="13">
        <v>3782</v>
      </c>
      <c r="C116" s="26">
        <v>45575.436018518521</v>
      </c>
      <c r="D116" s="13" t="s">
        <v>21</v>
      </c>
      <c r="E116" s="27" t="s">
        <v>124</v>
      </c>
      <c r="F116" s="28">
        <v>450000</v>
      </c>
    </row>
    <row r="117" spans="2:6" x14ac:dyDescent="0.25">
      <c r="B117" s="13">
        <v>3603</v>
      </c>
      <c r="C117" s="26">
        <v>45490.599016203705</v>
      </c>
      <c r="D117" s="13" t="s">
        <v>21</v>
      </c>
      <c r="E117" s="27" t="s">
        <v>124</v>
      </c>
      <c r="F117" s="28">
        <v>220000</v>
      </c>
    </row>
    <row r="118" spans="2:6" x14ac:dyDescent="0.25">
      <c r="B118" s="13">
        <v>3775</v>
      </c>
      <c r="C118" s="26">
        <v>45606.559953703705</v>
      </c>
      <c r="D118" s="13" t="s">
        <v>21</v>
      </c>
      <c r="E118" s="27" t="s">
        <v>124</v>
      </c>
      <c r="F118" s="28">
        <v>65000</v>
      </c>
    </row>
    <row r="119" spans="2:6" x14ac:dyDescent="0.25">
      <c r="B119" s="13">
        <v>4304</v>
      </c>
      <c r="C119" s="26">
        <v>45743.807175925926</v>
      </c>
      <c r="D119" s="13" t="s">
        <v>21</v>
      </c>
      <c r="E119" s="27" t="s">
        <v>124</v>
      </c>
      <c r="F119" s="28">
        <v>50000</v>
      </c>
    </row>
    <row r="120" spans="2:6" hidden="1" x14ac:dyDescent="0.25">
      <c r="B120" s="13">
        <v>3324</v>
      </c>
      <c r="C120" s="26">
        <v>45383.6872337963</v>
      </c>
      <c r="D120" s="13" t="s">
        <v>21</v>
      </c>
      <c r="E120" s="27" t="s">
        <v>125</v>
      </c>
      <c r="F120" s="28">
        <v>900000</v>
      </c>
    </row>
    <row r="121" spans="2:6" hidden="1" x14ac:dyDescent="0.25">
      <c r="B121" s="13">
        <v>3038</v>
      </c>
      <c r="C121" s="26">
        <v>45335.402453703704</v>
      </c>
      <c r="D121" s="13" t="s">
        <v>21</v>
      </c>
      <c r="E121" s="27" t="s">
        <v>125</v>
      </c>
      <c r="F121" s="28">
        <v>400000</v>
      </c>
    </row>
    <row r="122" spans="2:6" hidden="1" x14ac:dyDescent="0.25">
      <c r="B122" s="13">
        <v>4043</v>
      </c>
      <c r="C122" s="26">
        <v>45701.402349537035</v>
      </c>
      <c r="D122" s="13" t="s">
        <v>21</v>
      </c>
      <c r="E122" s="27" t="s">
        <v>125</v>
      </c>
      <c r="F122" s="28">
        <v>350000</v>
      </c>
    </row>
    <row r="123" spans="2:6" hidden="1" x14ac:dyDescent="0.25">
      <c r="B123" s="13">
        <v>3342</v>
      </c>
      <c r="C123" s="26">
        <v>45377.435266203705</v>
      </c>
      <c r="D123" s="13" t="s">
        <v>21</v>
      </c>
      <c r="E123" s="27" t="s">
        <v>125</v>
      </c>
      <c r="F123" s="28">
        <v>250000</v>
      </c>
    </row>
    <row r="124" spans="2:6" hidden="1" x14ac:dyDescent="0.25">
      <c r="B124" s="13">
        <v>3740</v>
      </c>
      <c r="C124" s="26">
        <v>45586.456747685188</v>
      </c>
      <c r="D124" s="13" t="s">
        <v>21</v>
      </c>
      <c r="E124" s="27" t="s">
        <v>125</v>
      </c>
      <c r="F124" s="28">
        <v>40000</v>
      </c>
    </row>
    <row r="125" spans="2:6" hidden="1" x14ac:dyDescent="0.25">
      <c r="B125" s="13">
        <v>3933</v>
      </c>
      <c r="C125" s="26">
        <v>45646.554282407407</v>
      </c>
      <c r="D125" s="13" t="s">
        <v>21</v>
      </c>
      <c r="E125" s="27" t="s">
        <v>125</v>
      </c>
      <c r="F125" s="28">
        <v>37000</v>
      </c>
    </row>
    <row r="126" spans="2:6" hidden="1" x14ac:dyDescent="0.25">
      <c r="B126" s="13">
        <v>3934</v>
      </c>
      <c r="C126" s="26">
        <v>45646.624930555554</v>
      </c>
      <c r="D126" s="13" t="s">
        <v>21</v>
      </c>
      <c r="E126" s="27" t="s">
        <v>125</v>
      </c>
      <c r="F126" s="28">
        <v>28000</v>
      </c>
    </row>
    <row r="127" spans="2:6" hidden="1" x14ac:dyDescent="0.25">
      <c r="B127" s="13">
        <v>3581</v>
      </c>
      <c r="C127" s="26">
        <v>45472.498576388891</v>
      </c>
      <c r="D127" s="13" t="s">
        <v>21</v>
      </c>
      <c r="E127" s="27" t="s">
        <v>125</v>
      </c>
      <c r="F127" s="28">
        <v>5000</v>
      </c>
    </row>
    <row r="128" spans="2:6" hidden="1" x14ac:dyDescent="0.25">
      <c r="B128" s="13">
        <v>4133</v>
      </c>
      <c r="C128" s="26">
        <v>45729.537118055552</v>
      </c>
      <c r="D128" s="13" t="s">
        <v>21</v>
      </c>
      <c r="E128" s="27" t="s">
        <v>125</v>
      </c>
      <c r="F128" s="28">
        <v>0</v>
      </c>
    </row>
    <row r="129" spans="3:6" hidden="1" x14ac:dyDescent="0.25">
      <c r="C129" s="26"/>
      <c r="E129" s="27"/>
      <c r="F129" s="28"/>
    </row>
    <row r="130" spans="3:6" hidden="1" x14ac:dyDescent="0.25">
      <c r="C130" s="26"/>
      <c r="E130" s="27"/>
      <c r="F130" s="28"/>
    </row>
    <row r="131" spans="3:6" hidden="1" x14ac:dyDescent="0.25">
      <c r="C131" s="26"/>
      <c r="E131" s="27"/>
      <c r="F131" s="28"/>
    </row>
    <row r="132" spans="3:6" hidden="1" x14ac:dyDescent="0.25">
      <c r="C132" s="26"/>
      <c r="E132" s="27"/>
      <c r="F132" s="28"/>
    </row>
    <row r="133" spans="3:6" hidden="1" x14ac:dyDescent="0.25">
      <c r="C133" s="26"/>
      <c r="E133" s="27"/>
      <c r="F133" s="28"/>
    </row>
    <row r="134" spans="3:6" hidden="1" x14ac:dyDescent="0.25">
      <c r="C134" s="26"/>
      <c r="E134" s="27"/>
      <c r="F134" s="28"/>
    </row>
    <row r="135" spans="3:6" hidden="1" x14ac:dyDescent="0.25">
      <c r="C135" s="26"/>
      <c r="E135" s="27"/>
      <c r="F135" s="28"/>
    </row>
    <row r="136" spans="3:6" hidden="1" x14ac:dyDescent="0.25">
      <c r="C136" s="26"/>
      <c r="E136" s="27"/>
      <c r="F136" s="28"/>
    </row>
    <row r="137" spans="3:6" hidden="1" x14ac:dyDescent="0.25">
      <c r="C137" s="26"/>
      <c r="E137" s="27"/>
      <c r="F137" s="28"/>
    </row>
    <row r="138" spans="3:6" hidden="1" x14ac:dyDescent="0.25">
      <c r="C138" s="26"/>
      <c r="E138" s="27"/>
      <c r="F138" s="28"/>
    </row>
    <row r="139" spans="3:6" hidden="1" x14ac:dyDescent="0.25">
      <c r="C139" s="26"/>
      <c r="E139" s="27"/>
      <c r="F139" s="28"/>
    </row>
    <row r="140" spans="3:6" hidden="1" x14ac:dyDescent="0.25">
      <c r="C140" s="26"/>
      <c r="E140" s="27"/>
      <c r="F140" s="28"/>
    </row>
    <row r="141" spans="3:6" hidden="1" x14ac:dyDescent="0.25">
      <c r="C141" s="26"/>
      <c r="E141" s="27"/>
      <c r="F141" s="28"/>
    </row>
    <row r="142" spans="3:6" hidden="1" x14ac:dyDescent="0.25">
      <c r="C142" s="26"/>
      <c r="E142" s="27"/>
      <c r="F142" s="28"/>
    </row>
    <row r="143" spans="3:6" hidden="1" x14ac:dyDescent="0.25">
      <c r="C143" s="26"/>
      <c r="E143" s="27"/>
      <c r="F143" s="28"/>
    </row>
    <row r="144" spans="3:6" hidden="1" x14ac:dyDescent="0.25">
      <c r="C144" s="26"/>
      <c r="E144" s="27"/>
      <c r="F144" s="28"/>
    </row>
    <row r="145" spans="3:6" hidden="1" x14ac:dyDescent="0.25">
      <c r="C145" s="26"/>
      <c r="E145" s="27"/>
      <c r="F145" s="28"/>
    </row>
    <row r="146" spans="3:6" hidden="1" x14ac:dyDescent="0.25">
      <c r="C146" s="26"/>
      <c r="E146" s="27"/>
      <c r="F146" s="28"/>
    </row>
    <row r="147" spans="3:6" hidden="1" x14ac:dyDescent="0.25">
      <c r="C147" s="26"/>
      <c r="E147" s="27"/>
      <c r="F147" s="28"/>
    </row>
    <row r="148" spans="3:6" hidden="1" x14ac:dyDescent="0.25">
      <c r="C148" s="26"/>
      <c r="E148" s="27"/>
      <c r="F148" s="28"/>
    </row>
    <row r="149" spans="3:6" hidden="1" x14ac:dyDescent="0.25">
      <c r="C149" s="26"/>
      <c r="E149" s="27"/>
      <c r="F149" s="28"/>
    </row>
    <row r="150" spans="3:6" hidden="1" x14ac:dyDescent="0.25">
      <c r="C150" s="26"/>
      <c r="E150" s="27"/>
      <c r="F150" s="28"/>
    </row>
    <row r="151" spans="3:6" hidden="1" x14ac:dyDescent="0.25">
      <c r="C151" s="26"/>
      <c r="E151" s="27"/>
      <c r="F151" s="28"/>
    </row>
    <row r="152" spans="3:6" hidden="1" x14ac:dyDescent="0.25">
      <c r="C152" s="26"/>
      <c r="E152" s="27"/>
      <c r="F152" s="28"/>
    </row>
    <row r="153" spans="3:6" hidden="1" x14ac:dyDescent="0.25">
      <c r="C153" s="26"/>
      <c r="E153" s="27"/>
      <c r="F153" s="28"/>
    </row>
    <row r="154" spans="3:6" hidden="1" x14ac:dyDescent="0.25">
      <c r="C154" s="26"/>
      <c r="E154" s="27"/>
      <c r="F154" s="28"/>
    </row>
    <row r="155" spans="3:6" hidden="1" x14ac:dyDescent="0.25">
      <c r="C155" s="26"/>
      <c r="E155" s="27"/>
      <c r="F155" s="28"/>
    </row>
    <row r="156" spans="3:6" hidden="1" x14ac:dyDescent="0.25">
      <c r="C156" s="26"/>
      <c r="E156" s="27"/>
      <c r="F156" s="28"/>
    </row>
    <row r="157" spans="3:6" hidden="1" x14ac:dyDescent="0.25">
      <c r="C157" s="26"/>
      <c r="E157" s="27"/>
      <c r="F157" s="28"/>
    </row>
    <row r="158" spans="3:6" hidden="1" x14ac:dyDescent="0.25">
      <c r="C158" s="26"/>
      <c r="E158" s="27"/>
      <c r="F158" s="28"/>
    </row>
    <row r="159" spans="3:6" hidden="1" x14ac:dyDescent="0.25">
      <c r="C159" s="26"/>
      <c r="E159" s="27"/>
      <c r="F159" s="28"/>
    </row>
    <row r="160" spans="3:6" hidden="1" x14ac:dyDescent="0.25">
      <c r="C160" s="26"/>
      <c r="E160" s="27"/>
      <c r="F160" s="28"/>
    </row>
    <row r="161" spans="3:6" hidden="1" x14ac:dyDescent="0.25">
      <c r="C161" s="26"/>
      <c r="E161" s="27"/>
      <c r="F161" s="28"/>
    </row>
    <row r="162" spans="3:6" hidden="1" x14ac:dyDescent="0.25">
      <c r="C162" s="26"/>
      <c r="E162" s="27"/>
      <c r="F162" s="28"/>
    </row>
    <row r="163" spans="3:6" hidden="1" x14ac:dyDescent="0.25">
      <c r="C163" s="26"/>
      <c r="E163" s="27"/>
      <c r="F163" s="28"/>
    </row>
    <row r="164" spans="3:6" hidden="1" x14ac:dyDescent="0.25">
      <c r="C164" s="26"/>
      <c r="E164" s="27"/>
      <c r="F164" s="28"/>
    </row>
    <row r="165" spans="3:6" hidden="1" x14ac:dyDescent="0.25">
      <c r="C165" s="26"/>
      <c r="E165" s="27"/>
      <c r="F165" s="28"/>
    </row>
    <row r="166" spans="3:6" hidden="1" x14ac:dyDescent="0.25">
      <c r="C166" s="26"/>
      <c r="E166" s="27"/>
      <c r="F166" s="28"/>
    </row>
    <row r="167" spans="3:6" hidden="1" x14ac:dyDescent="0.25">
      <c r="C167" s="26"/>
      <c r="E167" s="27"/>
      <c r="F167" s="28"/>
    </row>
    <row r="168" spans="3:6" hidden="1" x14ac:dyDescent="0.25">
      <c r="C168" s="26"/>
      <c r="E168" s="27"/>
      <c r="F168" s="28"/>
    </row>
    <row r="169" spans="3:6" hidden="1" x14ac:dyDescent="0.25">
      <c r="C169" s="26"/>
      <c r="E169" s="27"/>
      <c r="F169" s="28"/>
    </row>
    <row r="170" spans="3:6" hidden="1" x14ac:dyDescent="0.25">
      <c r="C170" s="26"/>
      <c r="E170" s="27"/>
      <c r="F170" s="28"/>
    </row>
    <row r="171" spans="3:6" hidden="1" x14ac:dyDescent="0.25">
      <c r="C171" s="26"/>
      <c r="E171" s="27"/>
      <c r="F171" s="28"/>
    </row>
    <row r="172" spans="3:6" hidden="1" x14ac:dyDescent="0.25">
      <c r="C172" s="26"/>
      <c r="E172" s="27"/>
      <c r="F172" s="28"/>
    </row>
    <row r="173" spans="3:6" hidden="1" x14ac:dyDescent="0.25">
      <c r="C173" s="26"/>
      <c r="E173" s="27"/>
      <c r="F173" s="28"/>
    </row>
    <row r="174" spans="3:6" hidden="1" x14ac:dyDescent="0.25">
      <c r="C174" s="26"/>
      <c r="E174" s="27"/>
      <c r="F174" s="28"/>
    </row>
    <row r="175" spans="3:6" hidden="1" x14ac:dyDescent="0.25">
      <c r="C175" s="26"/>
      <c r="E175" s="27"/>
      <c r="F175" s="28"/>
    </row>
    <row r="176" spans="3:6" hidden="1" x14ac:dyDescent="0.25">
      <c r="C176" s="26"/>
      <c r="E176" s="27"/>
      <c r="F176" s="28"/>
    </row>
    <row r="177" spans="3:6" hidden="1" x14ac:dyDescent="0.25">
      <c r="C177" s="26"/>
      <c r="E177" s="27"/>
      <c r="F177" s="28"/>
    </row>
    <row r="178" spans="3:6" hidden="1" x14ac:dyDescent="0.25">
      <c r="C178" s="26"/>
      <c r="E178" s="27"/>
      <c r="F178" s="28"/>
    </row>
    <row r="179" spans="3:6" hidden="1" x14ac:dyDescent="0.25">
      <c r="C179" s="26"/>
      <c r="E179" s="27"/>
      <c r="F179" s="28"/>
    </row>
    <row r="180" spans="3:6" hidden="1" x14ac:dyDescent="0.25">
      <c r="C180" s="26"/>
      <c r="E180" s="27"/>
      <c r="F180" s="28"/>
    </row>
    <row r="181" spans="3:6" hidden="1" x14ac:dyDescent="0.25">
      <c r="C181" s="26"/>
      <c r="E181" s="27"/>
      <c r="F181" s="28"/>
    </row>
    <row r="182" spans="3:6" hidden="1" x14ac:dyDescent="0.25">
      <c r="C182" s="26"/>
      <c r="E182" s="27"/>
      <c r="F182" s="28"/>
    </row>
    <row r="183" spans="3:6" hidden="1" x14ac:dyDescent="0.25">
      <c r="C183" s="26"/>
      <c r="E183" s="27"/>
      <c r="F183" s="28"/>
    </row>
    <row r="184" spans="3:6" hidden="1" x14ac:dyDescent="0.25">
      <c r="C184" s="26"/>
      <c r="E184" s="27"/>
      <c r="F184" s="28"/>
    </row>
    <row r="185" spans="3:6" hidden="1" x14ac:dyDescent="0.25">
      <c r="C185" s="26"/>
      <c r="E185" s="27"/>
      <c r="F185" s="28"/>
    </row>
    <row r="186" spans="3:6" hidden="1" x14ac:dyDescent="0.25">
      <c r="C186" s="26"/>
      <c r="E186" s="27"/>
      <c r="F186" s="28"/>
    </row>
    <row r="187" spans="3:6" hidden="1" x14ac:dyDescent="0.25">
      <c r="C187" s="26"/>
      <c r="E187" s="27"/>
      <c r="F187" s="28"/>
    </row>
    <row r="188" spans="3:6" hidden="1" x14ac:dyDescent="0.25">
      <c r="C188" s="26"/>
      <c r="E188" s="27"/>
      <c r="F188" s="28"/>
    </row>
    <row r="189" spans="3:6" hidden="1" x14ac:dyDescent="0.25">
      <c r="C189" s="26"/>
      <c r="E189" s="27"/>
      <c r="F189" s="28"/>
    </row>
    <row r="190" spans="3:6" hidden="1" x14ac:dyDescent="0.25">
      <c r="C190" s="26"/>
      <c r="E190" s="27"/>
      <c r="F190" s="28"/>
    </row>
    <row r="191" spans="3:6" hidden="1" x14ac:dyDescent="0.25">
      <c r="C191" s="26"/>
      <c r="E191" s="27"/>
      <c r="F191" s="28"/>
    </row>
    <row r="192" spans="3:6" hidden="1" x14ac:dyDescent="0.25">
      <c r="C192" s="26"/>
      <c r="E192" s="27"/>
      <c r="F192" s="28"/>
    </row>
    <row r="193" spans="3:6" hidden="1" x14ac:dyDescent="0.25">
      <c r="C193" s="26"/>
      <c r="E193" s="27"/>
      <c r="F193" s="28"/>
    </row>
    <row r="194" spans="3:6" hidden="1" x14ac:dyDescent="0.25">
      <c r="C194" s="26"/>
      <c r="E194" s="27"/>
      <c r="F194" s="28"/>
    </row>
    <row r="195" spans="3:6" hidden="1" x14ac:dyDescent="0.25">
      <c r="C195" s="26"/>
      <c r="E195" s="27"/>
      <c r="F195" s="28"/>
    </row>
    <row r="196" spans="3:6" hidden="1" x14ac:dyDescent="0.25">
      <c r="C196" s="26"/>
      <c r="E196" s="27"/>
      <c r="F196" s="28"/>
    </row>
    <row r="197" spans="3:6" hidden="1" x14ac:dyDescent="0.25">
      <c r="C197" s="26"/>
      <c r="E197" s="27"/>
      <c r="F197" s="28"/>
    </row>
    <row r="198" spans="3:6" hidden="1" x14ac:dyDescent="0.25">
      <c r="C198" s="26"/>
      <c r="E198" s="27"/>
      <c r="F198" s="28"/>
    </row>
    <row r="199" spans="3:6" hidden="1" x14ac:dyDescent="0.25">
      <c r="C199" s="26"/>
      <c r="E199" s="27"/>
      <c r="F199" s="28"/>
    </row>
    <row r="200" spans="3:6" hidden="1" x14ac:dyDescent="0.25">
      <c r="C200" s="26"/>
      <c r="E200" s="27"/>
      <c r="F200" s="28"/>
    </row>
    <row r="201" spans="3:6" hidden="1" x14ac:dyDescent="0.25">
      <c r="C201" s="26"/>
      <c r="E201" s="27"/>
      <c r="F201" s="28"/>
    </row>
    <row r="202" spans="3:6" hidden="1" x14ac:dyDescent="0.25">
      <c r="C202" s="26"/>
      <c r="E202" s="27"/>
      <c r="F202" s="28"/>
    </row>
    <row r="203" spans="3:6" hidden="1" x14ac:dyDescent="0.25">
      <c r="C203" s="26"/>
      <c r="E203" s="27"/>
      <c r="F203" s="28"/>
    </row>
    <row r="204" spans="3:6" hidden="1" x14ac:dyDescent="0.25">
      <c r="C204" s="26"/>
      <c r="E204" s="27"/>
      <c r="F204" s="28"/>
    </row>
    <row r="205" spans="3:6" hidden="1" x14ac:dyDescent="0.25">
      <c r="C205" s="26"/>
      <c r="E205" s="27"/>
      <c r="F205" s="28"/>
    </row>
    <row r="206" spans="3:6" hidden="1" x14ac:dyDescent="0.25">
      <c r="C206" s="26"/>
      <c r="E206" s="27"/>
      <c r="F206" s="28"/>
    </row>
    <row r="207" spans="3:6" hidden="1" x14ac:dyDescent="0.25">
      <c r="C207" s="26"/>
      <c r="E207" s="27"/>
      <c r="F207" s="28"/>
    </row>
    <row r="208" spans="3:6" hidden="1" x14ac:dyDescent="0.25">
      <c r="C208" s="26"/>
      <c r="E208" s="27"/>
      <c r="F208" s="28"/>
    </row>
    <row r="209" spans="3:6" hidden="1" x14ac:dyDescent="0.25">
      <c r="C209" s="26"/>
      <c r="E209" s="27"/>
      <c r="F209" s="28"/>
    </row>
    <row r="210" spans="3:6" hidden="1" x14ac:dyDescent="0.25">
      <c r="C210" s="26"/>
      <c r="E210" s="27"/>
      <c r="F210" s="28"/>
    </row>
    <row r="211" spans="3:6" hidden="1" x14ac:dyDescent="0.25">
      <c r="C211" s="26"/>
      <c r="E211" s="27"/>
      <c r="F211" s="28"/>
    </row>
    <row r="212" spans="3:6" hidden="1" x14ac:dyDescent="0.25">
      <c r="C212" s="26"/>
      <c r="E212" s="27"/>
      <c r="F212" s="28"/>
    </row>
    <row r="213" spans="3:6" hidden="1" x14ac:dyDescent="0.25">
      <c r="C213" s="26"/>
      <c r="E213" s="27"/>
      <c r="F213" s="28"/>
    </row>
    <row r="214" spans="3:6" hidden="1" x14ac:dyDescent="0.25">
      <c r="C214" s="26"/>
      <c r="E214" s="27"/>
      <c r="F214" s="28"/>
    </row>
    <row r="215" spans="3:6" hidden="1" x14ac:dyDescent="0.25">
      <c r="C215" s="26"/>
      <c r="E215" s="27"/>
      <c r="F215" s="28"/>
    </row>
    <row r="216" spans="3:6" hidden="1" x14ac:dyDescent="0.25">
      <c r="C216" s="26"/>
      <c r="E216" s="27"/>
      <c r="F216" s="28"/>
    </row>
    <row r="217" spans="3:6" hidden="1" x14ac:dyDescent="0.25">
      <c r="C217" s="26"/>
      <c r="E217" s="27"/>
      <c r="F217" s="28"/>
    </row>
    <row r="218" spans="3:6" hidden="1" x14ac:dyDescent="0.25">
      <c r="C218" s="26"/>
      <c r="E218" s="27"/>
      <c r="F218" s="28"/>
    </row>
    <row r="219" spans="3:6" hidden="1" x14ac:dyDescent="0.25">
      <c r="C219" s="26"/>
      <c r="E219" s="27"/>
      <c r="F219" s="28"/>
    </row>
    <row r="220" spans="3:6" hidden="1" x14ac:dyDescent="0.25">
      <c r="C220" s="26"/>
      <c r="E220" s="27"/>
      <c r="F220" s="28"/>
    </row>
    <row r="221" spans="3:6" hidden="1" x14ac:dyDescent="0.25">
      <c r="C221" s="26"/>
      <c r="E221" s="27"/>
      <c r="F221" s="28"/>
    </row>
    <row r="222" spans="3:6" hidden="1" x14ac:dyDescent="0.25">
      <c r="C222" s="26"/>
      <c r="E222" s="27"/>
      <c r="F222" s="28"/>
    </row>
    <row r="223" spans="3:6" hidden="1" x14ac:dyDescent="0.25">
      <c r="C223" s="26"/>
      <c r="E223" s="27"/>
      <c r="F223" s="28"/>
    </row>
    <row r="224" spans="3:6" hidden="1" x14ac:dyDescent="0.25">
      <c r="C224" s="26"/>
      <c r="E224" s="27"/>
      <c r="F224" s="28"/>
    </row>
    <row r="225" spans="3:6" hidden="1" x14ac:dyDescent="0.25">
      <c r="C225" s="26"/>
      <c r="E225" s="27"/>
      <c r="F225" s="28"/>
    </row>
    <row r="226" spans="3:6" hidden="1" x14ac:dyDescent="0.25">
      <c r="C226" s="26"/>
      <c r="E226" s="27"/>
      <c r="F226" s="28"/>
    </row>
    <row r="227" spans="3:6" hidden="1" x14ac:dyDescent="0.25">
      <c r="C227" s="26"/>
      <c r="E227" s="27"/>
      <c r="F227" s="28"/>
    </row>
    <row r="228" spans="3:6" hidden="1" x14ac:dyDescent="0.25">
      <c r="C228" s="26"/>
      <c r="E228" s="27"/>
      <c r="F228" s="28"/>
    </row>
    <row r="229" spans="3:6" hidden="1" x14ac:dyDescent="0.25">
      <c r="C229" s="26"/>
      <c r="E229" s="27"/>
      <c r="F229" s="28"/>
    </row>
    <row r="230" spans="3:6" hidden="1" x14ac:dyDescent="0.25">
      <c r="C230" s="26"/>
      <c r="E230" s="27"/>
      <c r="F230" s="28"/>
    </row>
    <row r="231" spans="3:6" hidden="1" x14ac:dyDescent="0.25">
      <c r="C231" s="26"/>
      <c r="E231" s="27"/>
      <c r="F231" s="28"/>
    </row>
    <row r="232" spans="3:6" hidden="1" x14ac:dyDescent="0.25">
      <c r="C232" s="26"/>
      <c r="E232" s="27"/>
      <c r="F232" s="28"/>
    </row>
    <row r="233" spans="3:6" hidden="1" x14ac:dyDescent="0.25">
      <c r="C233" s="26"/>
      <c r="E233" s="27"/>
      <c r="F233" s="28"/>
    </row>
    <row r="234" spans="3:6" hidden="1" x14ac:dyDescent="0.25">
      <c r="C234" s="26"/>
      <c r="E234" s="27"/>
      <c r="F234" s="28"/>
    </row>
    <row r="235" spans="3:6" hidden="1" x14ac:dyDescent="0.25">
      <c r="C235" s="26"/>
      <c r="E235" s="27"/>
      <c r="F235" s="28"/>
    </row>
    <row r="236" spans="3:6" hidden="1" x14ac:dyDescent="0.25">
      <c r="C236" s="26"/>
      <c r="E236" s="27"/>
      <c r="F236" s="28"/>
    </row>
    <row r="237" spans="3:6" hidden="1" x14ac:dyDescent="0.25">
      <c r="C237" s="26"/>
      <c r="E237" s="27"/>
      <c r="F237" s="28"/>
    </row>
    <row r="238" spans="3:6" hidden="1" x14ac:dyDescent="0.25">
      <c r="C238" s="26"/>
      <c r="E238" s="27"/>
      <c r="F238" s="28"/>
    </row>
    <row r="239" spans="3:6" hidden="1" x14ac:dyDescent="0.25">
      <c r="C239" s="26"/>
      <c r="E239" s="27"/>
      <c r="F239" s="28"/>
    </row>
    <row r="240" spans="3:6" hidden="1" x14ac:dyDescent="0.25">
      <c r="C240" s="26"/>
      <c r="E240" s="27"/>
      <c r="F240" s="28"/>
    </row>
    <row r="241" spans="3:6" hidden="1" x14ac:dyDescent="0.25">
      <c r="C241" s="26"/>
      <c r="E241" s="27"/>
      <c r="F241" s="28"/>
    </row>
    <row r="242" spans="3:6" hidden="1" x14ac:dyDescent="0.25">
      <c r="C242" s="26"/>
      <c r="E242" s="27"/>
      <c r="F242" s="28"/>
    </row>
    <row r="243" spans="3:6" hidden="1" x14ac:dyDescent="0.25">
      <c r="C243" s="26"/>
      <c r="E243" s="27"/>
      <c r="F243" s="28"/>
    </row>
    <row r="244" spans="3:6" hidden="1" x14ac:dyDescent="0.25">
      <c r="C244" s="26"/>
      <c r="E244" s="27"/>
      <c r="F244" s="28"/>
    </row>
    <row r="245" spans="3:6" hidden="1" x14ac:dyDescent="0.25">
      <c r="C245" s="26"/>
      <c r="E245" s="27"/>
      <c r="F245" s="28"/>
    </row>
    <row r="246" spans="3:6" hidden="1" x14ac:dyDescent="0.25">
      <c r="C246" s="26"/>
      <c r="E246" s="27"/>
      <c r="F246" s="28"/>
    </row>
    <row r="247" spans="3:6" hidden="1" x14ac:dyDescent="0.25">
      <c r="C247" s="26"/>
      <c r="E247" s="27"/>
      <c r="F247" s="28"/>
    </row>
    <row r="248" spans="3:6" hidden="1" x14ac:dyDescent="0.25">
      <c r="C248" s="26"/>
      <c r="E248" s="27"/>
      <c r="F248" s="28"/>
    </row>
    <row r="249" spans="3:6" hidden="1" x14ac:dyDescent="0.25">
      <c r="C249" s="26"/>
      <c r="E249" s="27"/>
      <c r="F249" s="28"/>
    </row>
    <row r="250" spans="3:6" hidden="1" x14ac:dyDescent="0.25">
      <c r="C250" s="26"/>
      <c r="E250" s="27"/>
      <c r="F250" s="28"/>
    </row>
    <row r="251" spans="3:6" hidden="1" x14ac:dyDescent="0.25">
      <c r="C251" s="26"/>
      <c r="E251" s="27"/>
      <c r="F251" s="28"/>
    </row>
    <row r="252" spans="3:6" hidden="1" x14ac:dyDescent="0.25">
      <c r="C252" s="26"/>
      <c r="E252" s="27"/>
      <c r="F252" s="28"/>
    </row>
    <row r="253" spans="3:6" hidden="1" x14ac:dyDescent="0.25">
      <c r="C253" s="26"/>
      <c r="E253" s="27"/>
      <c r="F253" s="28"/>
    </row>
    <row r="254" spans="3:6" hidden="1" x14ac:dyDescent="0.25">
      <c r="C254" s="26"/>
      <c r="E254" s="27"/>
      <c r="F254" s="28"/>
    </row>
    <row r="255" spans="3:6" hidden="1" x14ac:dyDescent="0.25">
      <c r="C255" s="26"/>
      <c r="E255" s="27"/>
      <c r="F255" s="28"/>
    </row>
    <row r="256" spans="3:6" hidden="1" x14ac:dyDescent="0.25">
      <c r="C256" s="26"/>
      <c r="E256" s="27"/>
      <c r="F256" s="28"/>
    </row>
    <row r="257" spans="3:6" hidden="1" x14ac:dyDescent="0.25">
      <c r="C257" s="26"/>
      <c r="E257" s="27"/>
      <c r="F257" s="28"/>
    </row>
    <row r="258" spans="3:6" hidden="1" x14ac:dyDescent="0.25">
      <c r="C258" s="26"/>
      <c r="E258" s="27"/>
      <c r="F258" s="28"/>
    </row>
    <row r="259" spans="3:6" hidden="1" x14ac:dyDescent="0.25">
      <c r="C259" s="26"/>
      <c r="E259" s="27"/>
      <c r="F259" s="28"/>
    </row>
    <row r="260" spans="3:6" hidden="1" x14ac:dyDescent="0.25">
      <c r="C260" s="26"/>
      <c r="E260" s="27"/>
      <c r="F260" s="28"/>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35396-8DE0-4A68-80C2-DC2E15E8826E}">
  <sheetPr>
    <tabColor theme="0" tint="-0.499984740745262"/>
  </sheetPr>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21E4B-CD2D-413E-99CD-F9712D1DBB76}">
  <sheetPr>
    <tabColor theme="0" tint="-0.499984740745262"/>
  </sheetPr>
  <dimension ref="B1:U134"/>
  <sheetViews>
    <sheetView zoomScaleNormal="100" workbookViewId="0"/>
  </sheetViews>
  <sheetFormatPr defaultRowHeight="15" x14ac:dyDescent="0.25"/>
  <cols>
    <col min="1" max="1" width="3" customWidth="1"/>
    <col min="2" max="2" width="11" bestFit="1" customWidth="1"/>
    <col min="7" max="7" width="14.5703125" bestFit="1" customWidth="1"/>
    <col min="8" max="8" width="31.140625" bestFit="1" customWidth="1"/>
    <col min="10" max="10" width="12.28515625" bestFit="1" customWidth="1"/>
    <col min="11" max="11" width="23.140625" style="3" bestFit="1" customWidth="1"/>
  </cols>
  <sheetData>
    <row r="1" spans="2:13" x14ac:dyDescent="0.25">
      <c r="B1" s="12" t="s">
        <v>245</v>
      </c>
    </row>
    <row r="2" spans="2:13" x14ac:dyDescent="0.25">
      <c r="B2" s="1" t="s">
        <v>75</v>
      </c>
      <c r="C2" s="1" t="s">
        <v>76</v>
      </c>
      <c r="D2" s="1" t="s">
        <v>77</v>
      </c>
      <c r="E2" s="1" t="s">
        <v>78</v>
      </c>
      <c r="F2" s="1" t="s">
        <v>79</v>
      </c>
      <c r="G2" s="1" t="s">
        <v>80</v>
      </c>
      <c r="H2" s="1" t="s">
        <v>81</v>
      </c>
      <c r="I2" s="1" t="s">
        <v>82</v>
      </c>
      <c r="J2" s="1" t="s">
        <v>83</v>
      </c>
      <c r="K2" s="1" t="s">
        <v>84</v>
      </c>
      <c r="L2" s="1" t="s">
        <v>85</v>
      </c>
      <c r="M2" s="1" t="s">
        <v>86</v>
      </c>
    </row>
    <row r="3" spans="2:13" x14ac:dyDescent="0.25">
      <c r="B3" s="2">
        <v>45658</v>
      </c>
      <c r="C3" s="3">
        <f ca="1">LowProbability!D3</f>
        <v>0</v>
      </c>
      <c r="D3" s="3">
        <f ca="1">LowProbability!E3</f>
        <v>0</v>
      </c>
      <c r="E3" s="3">
        <f ca="1">MidProbability!D3</f>
        <v>0</v>
      </c>
      <c r="F3" s="3">
        <f ca="1">MidProbability!E3</f>
        <v>0</v>
      </c>
      <c r="G3" s="3">
        <f ca="1">HighProbability!D3</f>
        <v>0</v>
      </c>
      <c r="H3" s="3">
        <f ca="1">HighProbability!E3</f>
        <v>0</v>
      </c>
      <c r="I3" s="3">
        <f ca="1">SUM(E3:F3)</f>
        <v>0</v>
      </c>
      <c r="J3" s="4">
        <f ca="1">IFERROR(E3/I3,0)</f>
        <v>0</v>
      </c>
      <c r="K3" s="4">
        <f ca="1">IFERROR(F3/I3,0)</f>
        <v>0</v>
      </c>
      <c r="L3" s="5">
        <v>0</v>
      </c>
      <c r="M3" s="5">
        <v>0</v>
      </c>
    </row>
    <row r="4" spans="2:13" x14ac:dyDescent="0.25">
      <c r="B4" s="2">
        <v>45689</v>
      </c>
      <c r="C4" s="3">
        <f ca="1">LowProbability!D4</f>
        <v>0</v>
      </c>
      <c r="D4" s="3">
        <f ca="1">LowProbability!E4</f>
        <v>0</v>
      </c>
      <c r="E4" s="3">
        <f ca="1">MidProbability!D4</f>
        <v>0</v>
      </c>
      <c r="F4" s="3">
        <f ca="1">MidProbability!E4</f>
        <v>0</v>
      </c>
      <c r="G4" s="3">
        <f ca="1">HighProbability!D4</f>
        <v>0</v>
      </c>
      <c r="H4" s="3">
        <f ca="1">HighProbability!E4</f>
        <v>0</v>
      </c>
      <c r="I4" s="3">
        <f t="shared" ref="I4:I67" ca="1" si="0">SUM(E4:F4)</f>
        <v>0</v>
      </c>
      <c r="J4" s="4">
        <f t="shared" ref="J4:J67" ca="1" si="1">IFERROR(E4/I4,0)</f>
        <v>0</v>
      </c>
      <c r="K4" s="4">
        <f t="shared" ref="K4:K67" ca="1" si="2">IFERROR(F4/I4,0)</f>
        <v>0</v>
      </c>
      <c r="L4" s="5">
        <v>0</v>
      </c>
      <c r="M4" s="5">
        <v>0</v>
      </c>
    </row>
    <row r="5" spans="2:13" x14ac:dyDescent="0.25">
      <c r="B5" s="2">
        <v>45717</v>
      </c>
      <c r="C5" s="3">
        <f ca="1">LowProbability!D5</f>
        <v>0</v>
      </c>
      <c r="D5" s="3">
        <f ca="1">LowProbability!E5</f>
        <v>0</v>
      </c>
      <c r="E5" s="3">
        <f ca="1">MidProbability!D5</f>
        <v>0</v>
      </c>
      <c r="F5" s="3">
        <f ca="1">MidProbability!E5</f>
        <v>0</v>
      </c>
      <c r="G5" s="3">
        <f ca="1">HighProbability!D5</f>
        <v>0</v>
      </c>
      <c r="H5" s="3">
        <f ca="1">HighProbability!E5</f>
        <v>0</v>
      </c>
      <c r="I5" s="3">
        <f t="shared" ca="1" si="0"/>
        <v>0</v>
      </c>
      <c r="J5" s="4">
        <f t="shared" ca="1" si="1"/>
        <v>0</v>
      </c>
      <c r="K5" s="4">
        <f t="shared" ca="1" si="2"/>
        <v>0</v>
      </c>
      <c r="L5" s="5">
        <v>0</v>
      </c>
      <c r="M5" s="5">
        <v>0</v>
      </c>
    </row>
    <row r="6" spans="2:13" x14ac:dyDescent="0.25">
      <c r="B6" s="2">
        <v>45748</v>
      </c>
      <c r="C6" s="3">
        <f ca="1">LowProbability!D6</f>
        <v>0</v>
      </c>
      <c r="D6" s="3">
        <f ca="1">LowProbability!E6</f>
        <v>0</v>
      </c>
      <c r="E6" s="3">
        <f ca="1">MidProbability!D6</f>
        <v>0</v>
      </c>
      <c r="F6" s="3">
        <f ca="1">MidProbability!E6</f>
        <v>0</v>
      </c>
      <c r="G6" s="3">
        <f ca="1">HighProbability!D6</f>
        <v>0</v>
      </c>
      <c r="H6" s="3">
        <f ca="1">HighProbability!E6</f>
        <v>0</v>
      </c>
      <c r="I6" s="3">
        <f t="shared" ca="1" si="0"/>
        <v>0</v>
      </c>
      <c r="J6" s="4">
        <f t="shared" ca="1" si="1"/>
        <v>0</v>
      </c>
      <c r="K6" s="4">
        <f t="shared" ca="1" si="2"/>
        <v>0</v>
      </c>
      <c r="L6" s="5">
        <v>0</v>
      </c>
      <c r="M6" s="5">
        <v>0</v>
      </c>
    </row>
    <row r="7" spans="2:13" x14ac:dyDescent="0.25">
      <c r="B7" s="2">
        <v>45778</v>
      </c>
      <c r="C7" s="3">
        <f ca="1">LowProbability!D7</f>
        <v>0</v>
      </c>
      <c r="D7" s="3">
        <f ca="1">LowProbability!E7</f>
        <v>0</v>
      </c>
      <c r="E7" s="3">
        <f ca="1">MidProbability!D7</f>
        <v>0</v>
      </c>
      <c r="F7" s="3">
        <f ca="1">MidProbability!E7</f>
        <v>0</v>
      </c>
      <c r="G7" s="3">
        <f ca="1">HighProbability!D7</f>
        <v>0</v>
      </c>
      <c r="H7" s="3">
        <f ca="1">HighProbability!E7</f>
        <v>0</v>
      </c>
      <c r="I7" s="3">
        <f t="shared" ca="1" si="0"/>
        <v>0</v>
      </c>
      <c r="J7" s="4">
        <f t="shared" ca="1" si="1"/>
        <v>0</v>
      </c>
      <c r="K7" s="4">
        <f t="shared" ca="1" si="2"/>
        <v>0</v>
      </c>
      <c r="L7" s="5">
        <v>0</v>
      </c>
      <c r="M7" s="5">
        <v>0</v>
      </c>
    </row>
    <row r="8" spans="2:13" x14ac:dyDescent="0.25">
      <c r="B8" s="2">
        <v>45809</v>
      </c>
      <c r="C8" s="3">
        <f ca="1">LowProbability!D8</f>
        <v>0</v>
      </c>
      <c r="D8" s="3">
        <f ca="1">LowProbability!E8</f>
        <v>0</v>
      </c>
      <c r="E8" s="3">
        <f ca="1">MidProbability!D8</f>
        <v>0</v>
      </c>
      <c r="F8" s="3">
        <f ca="1">MidProbability!E8</f>
        <v>0</v>
      </c>
      <c r="G8" s="3">
        <f ca="1">HighProbability!D8</f>
        <v>0</v>
      </c>
      <c r="H8" s="3">
        <f ca="1">HighProbability!E8</f>
        <v>0</v>
      </c>
      <c r="I8" s="3">
        <f t="shared" ca="1" si="0"/>
        <v>0</v>
      </c>
      <c r="J8" s="4">
        <f t="shared" ca="1" si="1"/>
        <v>0</v>
      </c>
      <c r="K8" s="4">
        <f t="shared" ca="1" si="2"/>
        <v>0</v>
      </c>
      <c r="L8" s="5">
        <v>0</v>
      </c>
      <c r="M8" s="5">
        <v>0</v>
      </c>
    </row>
    <row r="9" spans="2:13" x14ac:dyDescent="0.25">
      <c r="B9" s="2">
        <v>45839</v>
      </c>
      <c r="C9" s="3">
        <f ca="1">LowProbability!D9</f>
        <v>0</v>
      </c>
      <c r="D9" s="3">
        <f ca="1">LowProbability!E9</f>
        <v>0</v>
      </c>
      <c r="E9" s="3">
        <f ca="1">MidProbability!D9</f>
        <v>0</v>
      </c>
      <c r="F9" s="3">
        <f ca="1">MidProbability!E9</f>
        <v>0</v>
      </c>
      <c r="G9" s="3">
        <f ca="1">HighProbability!D9</f>
        <v>0</v>
      </c>
      <c r="H9" s="3">
        <f ca="1">HighProbability!E9</f>
        <v>0</v>
      </c>
      <c r="I9" s="3">
        <f t="shared" ca="1" si="0"/>
        <v>0</v>
      </c>
      <c r="J9" s="4">
        <f t="shared" ca="1" si="1"/>
        <v>0</v>
      </c>
      <c r="K9" s="4">
        <f t="shared" ca="1" si="2"/>
        <v>0</v>
      </c>
      <c r="L9" s="5">
        <v>0</v>
      </c>
      <c r="M9" s="5">
        <v>0</v>
      </c>
    </row>
    <row r="10" spans="2:13" x14ac:dyDescent="0.25">
      <c r="B10" s="2">
        <v>45870</v>
      </c>
      <c r="C10" s="3">
        <f ca="1">LowProbability!D10</f>
        <v>0</v>
      </c>
      <c r="D10" s="3">
        <f ca="1">LowProbability!E10</f>
        <v>0</v>
      </c>
      <c r="E10" s="3">
        <f ca="1">MidProbability!D10</f>
        <v>0</v>
      </c>
      <c r="F10" s="3">
        <f ca="1">MidProbability!E10</f>
        <v>0</v>
      </c>
      <c r="G10" s="3">
        <f ca="1">HighProbability!D10</f>
        <v>0</v>
      </c>
      <c r="H10" s="3">
        <f ca="1">HighProbability!E10</f>
        <v>0</v>
      </c>
      <c r="I10" s="3">
        <f t="shared" ca="1" si="0"/>
        <v>0</v>
      </c>
      <c r="J10" s="4">
        <f t="shared" ca="1" si="1"/>
        <v>0</v>
      </c>
      <c r="K10" s="4">
        <f t="shared" ca="1" si="2"/>
        <v>0</v>
      </c>
      <c r="L10" s="5">
        <v>0</v>
      </c>
      <c r="M10" s="5">
        <v>0</v>
      </c>
    </row>
    <row r="11" spans="2:13" x14ac:dyDescent="0.25">
      <c r="B11" s="2">
        <v>45901</v>
      </c>
      <c r="C11" s="3">
        <f ca="1">LowProbability!D11</f>
        <v>0</v>
      </c>
      <c r="D11" s="3">
        <f ca="1">LowProbability!E11</f>
        <v>0</v>
      </c>
      <c r="E11" s="3">
        <f ca="1">MidProbability!D11</f>
        <v>0</v>
      </c>
      <c r="F11" s="3">
        <f ca="1">MidProbability!E11</f>
        <v>0</v>
      </c>
      <c r="G11" s="3">
        <f ca="1">HighProbability!D11</f>
        <v>0</v>
      </c>
      <c r="H11" s="3">
        <f ca="1">HighProbability!E11</f>
        <v>0</v>
      </c>
      <c r="I11" s="3">
        <f t="shared" ca="1" si="0"/>
        <v>0</v>
      </c>
      <c r="J11" s="4">
        <f t="shared" ca="1" si="1"/>
        <v>0</v>
      </c>
      <c r="K11" s="4">
        <f t="shared" ca="1" si="2"/>
        <v>0</v>
      </c>
      <c r="L11" s="5">
        <v>0</v>
      </c>
      <c r="M11" s="5">
        <v>0</v>
      </c>
    </row>
    <row r="12" spans="2:13" x14ac:dyDescent="0.25">
      <c r="B12" s="2">
        <v>45931</v>
      </c>
      <c r="C12" s="3">
        <f ca="1">LowProbability!D12</f>
        <v>0</v>
      </c>
      <c r="D12" s="3">
        <f ca="1">LowProbability!E12</f>
        <v>0</v>
      </c>
      <c r="E12" s="3">
        <f ca="1">MidProbability!D12</f>
        <v>0</v>
      </c>
      <c r="F12" s="3">
        <f ca="1">MidProbability!E12</f>
        <v>0</v>
      </c>
      <c r="G12" s="3">
        <f ca="1">HighProbability!D12</f>
        <v>0</v>
      </c>
      <c r="H12" s="3">
        <f ca="1">HighProbability!E12</f>
        <v>0</v>
      </c>
      <c r="I12" s="3">
        <f t="shared" ca="1" si="0"/>
        <v>0</v>
      </c>
      <c r="J12" s="4">
        <f t="shared" ca="1" si="1"/>
        <v>0</v>
      </c>
      <c r="K12" s="4">
        <f t="shared" ca="1" si="2"/>
        <v>0</v>
      </c>
      <c r="L12" s="5">
        <v>0</v>
      </c>
      <c r="M12" s="5">
        <v>0</v>
      </c>
    </row>
    <row r="13" spans="2:13" x14ac:dyDescent="0.25">
      <c r="B13" s="2">
        <v>45962</v>
      </c>
      <c r="C13" s="3">
        <f ca="1">LowProbability!D13</f>
        <v>0</v>
      </c>
      <c r="D13" s="3">
        <f ca="1">LowProbability!E13</f>
        <v>0</v>
      </c>
      <c r="E13" s="3">
        <f ca="1">MidProbability!D13</f>
        <v>0</v>
      </c>
      <c r="F13" s="3">
        <f ca="1">MidProbability!E13</f>
        <v>0</v>
      </c>
      <c r="G13" s="3">
        <f ca="1">HighProbability!D13</f>
        <v>0</v>
      </c>
      <c r="H13" s="3">
        <f ca="1">HighProbability!E13</f>
        <v>0</v>
      </c>
      <c r="I13" s="3">
        <f t="shared" ca="1" si="0"/>
        <v>0</v>
      </c>
      <c r="J13" s="4">
        <f t="shared" ca="1" si="1"/>
        <v>0</v>
      </c>
      <c r="K13" s="4">
        <f t="shared" ca="1" si="2"/>
        <v>0</v>
      </c>
      <c r="L13" s="5">
        <v>0</v>
      </c>
      <c r="M13" s="5">
        <v>0</v>
      </c>
    </row>
    <row r="14" spans="2:13" x14ac:dyDescent="0.25">
      <c r="B14" s="2">
        <v>45992</v>
      </c>
      <c r="C14" s="3">
        <f ca="1">LowProbability!D14</f>
        <v>0</v>
      </c>
      <c r="D14" s="3">
        <f ca="1">LowProbability!E14</f>
        <v>0</v>
      </c>
      <c r="E14" s="3">
        <f ca="1">MidProbability!D14</f>
        <v>0</v>
      </c>
      <c r="F14" s="3">
        <f ca="1">MidProbability!E14</f>
        <v>0</v>
      </c>
      <c r="G14" s="3">
        <f ca="1">HighProbability!D14</f>
        <v>0</v>
      </c>
      <c r="H14" s="3">
        <f ca="1">HighProbability!E14</f>
        <v>0</v>
      </c>
      <c r="I14" s="3">
        <f t="shared" ca="1" si="0"/>
        <v>0</v>
      </c>
      <c r="J14" s="4">
        <f t="shared" ca="1" si="1"/>
        <v>0</v>
      </c>
      <c r="K14" s="4">
        <f t="shared" ca="1" si="2"/>
        <v>0</v>
      </c>
      <c r="L14" s="5">
        <v>0</v>
      </c>
      <c r="M14" s="5">
        <v>0</v>
      </c>
    </row>
    <row r="15" spans="2:13" x14ac:dyDescent="0.25">
      <c r="B15" s="2">
        <v>46023</v>
      </c>
      <c r="C15" s="3">
        <f ca="1">LowProbability!D15</f>
        <v>0</v>
      </c>
      <c r="D15" s="3">
        <f ca="1">LowProbability!E15</f>
        <v>0</v>
      </c>
      <c r="E15" s="3">
        <f ca="1">MidProbability!D15</f>
        <v>0</v>
      </c>
      <c r="F15" s="3">
        <f ca="1">MidProbability!E15</f>
        <v>0</v>
      </c>
      <c r="G15" s="3">
        <f ca="1">HighProbability!D15</f>
        <v>0</v>
      </c>
      <c r="H15" s="3">
        <f ca="1">HighProbability!E15</f>
        <v>0</v>
      </c>
      <c r="I15" s="3">
        <f t="shared" ca="1" si="0"/>
        <v>0</v>
      </c>
      <c r="J15" s="4">
        <f t="shared" ca="1" si="1"/>
        <v>0</v>
      </c>
      <c r="K15" s="4">
        <f t="shared" ca="1" si="2"/>
        <v>0</v>
      </c>
      <c r="L15" s="5">
        <v>0</v>
      </c>
      <c r="M15" s="5">
        <v>0</v>
      </c>
    </row>
    <row r="16" spans="2:13" x14ac:dyDescent="0.25">
      <c r="B16" s="2">
        <v>46054</v>
      </c>
      <c r="C16" s="3">
        <f ca="1">LowProbability!D16</f>
        <v>0</v>
      </c>
      <c r="D16" s="3">
        <f ca="1">LowProbability!E16</f>
        <v>0</v>
      </c>
      <c r="E16" s="3">
        <f ca="1">MidProbability!D16</f>
        <v>0</v>
      </c>
      <c r="F16" s="3">
        <f ca="1">MidProbability!E16</f>
        <v>0</v>
      </c>
      <c r="G16" s="3">
        <f ca="1">HighProbability!D16</f>
        <v>0</v>
      </c>
      <c r="H16" s="3">
        <f ca="1">HighProbability!E16</f>
        <v>0</v>
      </c>
      <c r="I16" s="3">
        <f t="shared" ca="1" si="0"/>
        <v>0</v>
      </c>
      <c r="J16" s="4">
        <f t="shared" ca="1" si="1"/>
        <v>0</v>
      </c>
      <c r="K16" s="4">
        <f t="shared" ca="1" si="2"/>
        <v>0</v>
      </c>
      <c r="L16" s="5">
        <v>0</v>
      </c>
      <c r="M16" s="5">
        <v>0</v>
      </c>
    </row>
    <row r="17" spans="2:13" x14ac:dyDescent="0.25">
      <c r="B17" s="2">
        <v>46082</v>
      </c>
      <c r="C17" s="3">
        <f ca="1">LowProbability!D17</f>
        <v>0</v>
      </c>
      <c r="D17" s="3">
        <f ca="1">LowProbability!E17</f>
        <v>0</v>
      </c>
      <c r="E17" s="3">
        <f ca="1">MidProbability!D17</f>
        <v>0</v>
      </c>
      <c r="F17" s="3">
        <f ca="1">MidProbability!E17</f>
        <v>0</v>
      </c>
      <c r="G17" s="3">
        <f ca="1">HighProbability!D17</f>
        <v>0</v>
      </c>
      <c r="H17" s="3">
        <f ca="1">HighProbability!E17</f>
        <v>0</v>
      </c>
      <c r="I17" s="3">
        <f t="shared" ca="1" si="0"/>
        <v>0</v>
      </c>
      <c r="J17" s="4">
        <f t="shared" ca="1" si="1"/>
        <v>0</v>
      </c>
      <c r="K17" s="4">
        <f t="shared" ca="1" si="2"/>
        <v>0</v>
      </c>
      <c r="L17" s="5">
        <v>0</v>
      </c>
      <c r="M17" s="5">
        <v>0</v>
      </c>
    </row>
    <row r="18" spans="2:13" x14ac:dyDescent="0.25">
      <c r="B18" s="2">
        <v>46113</v>
      </c>
      <c r="C18" s="3">
        <f ca="1">LowProbability!D18</f>
        <v>0</v>
      </c>
      <c r="D18" s="3">
        <f ca="1">LowProbability!E18</f>
        <v>0</v>
      </c>
      <c r="E18" s="3">
        <f ca="1">MidProbability!D18</f>
        <v>0</v>
      </c>
      <c r="F18" s="3">
        <f ca="1">MidProbability!E18</f>
        <v>0</v>
      </c>
      <c r="G18" s="3">
        <f ca="1">HighProbability!D18</f>
        <v>0</v>
      </c>
      <c r="H18" s="3">
        <f ca="1">HighProbability!E18</f>
        <v>0</v>
      </c>
      <c r="I18" s="3">
        <f t="shared" ca="1" si="0"/>
        <v>0</v>
      </c>
      <c r="J18" s="4">
        <f t="shared" ca="1" si="1"/>
        <v>0</v>
      </c>
      <c r="K18" s="4">
        <f t="shared" ca="1" si="2"/>
        <v>0</v>
      </c>
      <c r="L18" s="5">
        <v>0</v>
      </c>
      <c r="M18" s="5">
        <v>0</v>
      </c>
    </row>
    <row r="19" spans="2:13" x14ac:dyDescent="0.25">
      <c r="B19" s="2">
        <v>46143</v>
      </c>
      <c r="C19" s="3">
        <f ca="1">LowProbability!D19</f>
        <v>0</v>
      </c>
      <c r="D19" s="3">
        <f ca="1">LowProbability!E19</f>
        <v>0</v>
      </c>
      <c r="E19" s="3">
        <f ca="1">MidProbability!D19</f>
        <v>0</v>
      </c>
      <c r="F19" s="3">
        <f ca="1">MidProbability!E19</f>
        <v>0</v>
      </c>
      <c r="G19" s="3">
        <f ca="1">HighProbability!D19</f>
        <v>0</v>
      </c>
      <c r="H19" s="3">
        <f ca="1">HighProbability!E19</f>
        <v>0</v>
      </c>
      <c r="I19" s="3">
        <f t="shared" ca="1" si="0"/>
        <v>0</v>
      </c>
      <c r="J19" s="4">
        <f t="shared" ca="1" si="1"/>
        <v>0</v>
      </c>
      <c r="K19" s="4">
        <f t="shared" ca="1" si="2"/>
        <v>0</v>
      </c>
      <c r="L19" s="5">
        <v>0</v>
      </c>
      <c r="M19" s="5">
        <v>0</v>
      </c>
    </row>
    <row r="20" spans="2:13" x14ac:dyDescent="0.25">
      <c r="B20" s="2">
        <v>46174</v>
      </c>
      <c r="C20" s="3">
        <f ca="1">LowProbability!D20</f>
        <v>0</v>
      </c>
      <c r="D20" s="3">
        <f ca="1">LowProbability!E20</f>
        <v>0</v>
      </c>
      <c r="E20" s="3">
        <f ca="1">MidProbability!D20</f>
        <v>0</v>
      </c>
      <c r="F20" s="3">
        <f ca="1">MidProbability!E20</f>
        <v>0</v>
      </c>
      <c r="G20" s="3">
        <f ca="1">HighProbability!D20</f>
        <v>0</v>
      </c>
      <c r="H20" s="3">
        <f ca="1">HighProbability!E20</f>
        <v>0</v>
      </c>
      <c r="I20" s="3">
        <f t="shared" ca="1" si="0"/>
        <v>0</v>
      </c>
      <c r="J20" s="4">
        <f t="shared" ca="1" si="1"/>
        <v>0</v>
      </c>
      <c r="K20" s="4">
        <f t="shared" ca="1" si="2"/>
        <v>0</v>
      </c>
      <c r="L20" s="5">
        <v>0</v>
      </c>
      <c r="M20" s="5">
        <v>0</v>
      </c>
    </row>
    <row r="21" spans="2:13" x14ac:dyDescent="0.25">
      <c r="B21" s="2">
        <v>46204</v>
      </c>
      <c r="C21" s="3">
        <f ca="1">LowProbability!D21</f>
        <v>0</v>
      </c>
      <c r="D21" s="3">
        <f ca="1">LowProbability!E21</f>
        <v>0</v>
      </c>
      <c r="E21" s="3">
        <f ca="1">MidProbability!D21</f>
        <v>0</v>
      </c>
      <c r="F21" s="3">
        <f ca="1">MidProbability!E21</f>
        <v>0</v>
      </c>
      <c r="G21" s="3">
        <f ca="1">HighProbability!D21</f>
        <v>0</v>
      </c>
      <c r="H21" s="3">
        <f ca="1">HighProbability!E21</f>
        <v>0</v>
      </c>
      <c r="I21" s="3">
        <f t="shared" ca="1" si="0"/>
        <v>0</v>
      </c>
      <c r="J21" s="4">
        <f t="shared" ca="1" si="1"/>
        <v>0</v>
      </c>
      <c r="K21" s="4">
        <f t="shared" ca="1" si="2"/>
        <v>0</v>
      </c>
      <c r="L21" s="5">
        <v>0</v>
      </c>
      <c r="M21" s="5">
        <v>0</v>
      </c>
    </row>
    <row r="22" spans="2:13" x14ac:dyDescent="0.25">
      <c r="B22" s="2">
        <v>46235</v>
      </c>
      <c r="C22" s="3">
        <f ca="1">LowProbability!D22</f>
        <v>0</v>
      </c>
      <c r="D22" s="3">
        <f ca="1">LowProbability!E22</f>
        <v>0</v>
      </c>
      <c r="E22" s="3">
        <f ca="1">MidProbability!D22</f>
        <v>0</v>
      </c>
      <c r="F22" s="3">
        <f ca="1">MidProbability!E22</f>
        <v>0</v>
      </c>
      <c r="G22" s="3">
        <f ca="1">HighProbability!D22</f>
        <v>0</v>
      </c>
      <c r="H22" s="3">
        <f ca="1">HighProbability!E22</f>
        <v>0</v>
      </c>
      <c r="I22" s="3">
        <f t="shared" ca="1" si="0"/>
        <v>0</v>
      </c>
      <c r="J22" s="4">
        <f t="shared" ca="1" si="1"/>
        <v>0</v>
      </c>
      <c r="K22" s="4">
        <f t="shared" ca="1" si="2"/>
        <v>0</v>
      </c>
      <c r="L22" s="5">
        <v>0</v>
      </c>
      <c r="M22" s="5">
        <v>0</v>
      </c>
    </row>
    <row r="23" spans="2:13" x14ac:dyDescent="0.25">
      <c r="B23" s="2">
        <v>46266</v>
      </c>
      <c r="C23" s="3">
        <f ca="1">LowProbability!D23</f>
        <v>0</v>
      </c>
      <c r="D23" s="3">
        <f ca="1">LowProbability!E23</f>
        <v>0</v>
      </c>
      <c r="E23" s="3">
        <f ca="1">MidProbability!D23</f>
        <v>0</v>
      </c>
      <c r="F23" s="3">
        <f ca="1">MidProbability!E23</f>
        <v>0</v>
      </c>
      <c r="G23" s="3">
        <f ca="1">HighProbability!D23</f>
        <v>0</v>
      </c>
      <c r="H23" s="3">
        <f ca="1">HighProbability!E23</f>
        <v>0</v>
      </c>
      <c r="I23" s="3">
        <f t="shared" ca="1" si="0"/>
        <v>0</v>
      </c>
      <c r="J23" s="4">
        <f t="shared" ca="1" si="1"/>
        <v>0</v>
      </c>
      <c r="K23" s="4">
        <f t="shared" ca="1" si="2"/>
        <v>0</v>
      </c>
      <c r="L23" s="5">
        <v>0</v>
      </c>
      <c r="M23" s="5">
        <v>0</v>
      </c>
    </row>
    <row r="24" spans="2:13" x14ac:dyDescent="0.25">
      <c r="B24" s="2">
        <v>46296</v>
      </c>
      <c r="C24" s="3">
        <f ca="1">LowProbability!D24</f>
        <v>0</v>
      </c>
      <c r="D24" s="3">
        <f ca="1">LowProbability!E24</f>
        <v>0</v>
      </c>
      <c r="E24" s="3">
        <f ca="1">MidProbability!D24</f>
        <v>0</v>
      </c>
      <c r="F24" s="3">
        <f ca="1">MidProbability!E24</f>
        <v>0</v>
      </c>
      <c r="G24" s="3">
        <f ca="1">HighProbability!D24</f>
        <v>0</v>
      </c>
      <c r="H24" s="3">
        <f ca="1">HighProbability!E24</f>
        <v>0</v>
      </c>
      <c r="I24" s="3">
        <f t="shared" ca="1" si="0"/>
        <v>0</v>
      </c>
      <c r="J24" s="4">
        <f t="shared" ca="1" si="1"/>
        <v>0</v>
      </c>
      <c r="K24" s="4">
        <f t="shared" ca="1" si="2"/>
        <v>0</v>
      </c>
      <c r="L24" s="5">
        <v>0</v>
      </c>
      <c r="M24" s="5">
        <v>0</v>
      </c>
    </row>
    <row r="25" spans="2:13" x14ac:dyDescent="0.25">
      <c r="B25" s="2">
        <v>46327</v>
      </c>
      <c r="C25" s="3">
        <f ca="1">LowProbability!D25</f>
        <v>0</v>
      </c>
      <c r="D25" s="3">
        <f ca="1">LowProbability!E25</f>
        <v>0</v>
      </c>
      <c r="E25" s="3">
        <f ca="1">MidProbability!D25</f>
        <v>0</v>
      </c>
      <c r="F25" s="3">
        <f ca="1">MidProbability!E25</f>
        <v>0</v>
      </c>
      <c r="G25" s="3">
        <f ca="1">HighProbability!D25</f>
        <v>0</v>
      </c>
      <c r="H25" s="3">
        <f ca="1">HighProbability!E25</f>
        <v>0</v>
      </c>
      <c r="I25" s="3">
        <f t="shared" ca="1" si="0"/>
        <v>0</v>
      </c>
      <c r="J25" s="4">
        <f t="shared" ca="1" si="1"/>
        <v>0</v>
      </c>
      <c r="K25" s="4">
        <f t="shared" ca="1" si="2"/>
        <v>0</v>
      </c>
      <c r="L25" s="5">
        <v>0</v>
      </c>
      <c r="M25" s="5">
        <v>0</v>
      </c>
    </row>
    <row r="26" spans="2:13" x14ac:dyDescent="0.25">
      <c r="B26" s="2">
        <v>46357</v>
      </c>
      <c r="C26" s="3">
        <f ca="1">LowProbability!D26</f>
        <v>0</v>
      </c>
      <c r="D26" s="3">
        <f ca="1">LowProbability!E26</f>
        <v>0</v>
      </c>
      <c r="E26" s="3">
        <f ca="1">MidProbability!D26</f>
        <v>0</v>
      </c>
      <c r="F26" s="3">
        <f ca="1">MidProbability!E26</f>
        <v>0</v>
      </c>
      <c r="G26" s="3">
        <f ca="1">HighProbability!D26</f>
        <v>0</v>
      </c>
      <c r="H26" s="3">
        <f ca="1">HighProbability!E26</f>
        <v>0</v>
      </c>
      <c r="I26" s="3">
        <f t="shared" ca="1" si="0"/>
        <v>0</v>
      </c>
      <c r="J26" s="4">
        <f t="shared" ca="1" si="1"/>
        <v>0</v>
      </c>
      <c r="K26" s="4">
        <f t="shared" ca="1" si="2"/>
        <v>0</v>
      </c>
      <c r="L26" s="5">
        <v>0</v>
      </c>
      <c r="M26" s="5">
        <v>0</v>
      </c>
    </row>
    <row r="27" spans="2:13" x14ac:dyDescent="0.25">
      <c r="B27" s="2">
        <v>46388</v>
      </c>
      <c r="C27" s="3">
        <f ca="1">LowProbability!D27</f>
        <v>45</v>
      </c>
      <c r="D27" s="3">
        <f ca="1">LowProbability!E27</f>
        <v>0</v>
      </c>
      <c r="E27" s="3">
        <f ca="1">MidProbability!D27</f>
        <v>60</v>
      </c>
      <c r="F27" s="3">
        <f ca="1">MidProbability!E27</f>
        <v>0</v>
      </c>
      <c r="G27" s="3">
        <f ca="1">HighProbability!D27</f>
        <v>75</v>
      </c>
      <c r="H27" s="3">
        <f ca="1">HighProbability!E27</f>
        <v>0</v>
      </c>
      <c r="I27" s="3">
        <f t="shared" ca="1" si="0"/>
        <v>60</v>
      </c>
      <c r="J27" s="4">
        <f t="shared" ca="1" si="1"/>
        <v>1</v>
      </c>
      <c r="K27" s="4">
        <f t="shared" ca="1" si="2"/>
        <v>0</v>
      </c>
      <c r="L27" s="5">
        <v>0</v>
      </c>
      <c r="M27" s="5">
        <v>1</v>
      </c>
    </row>
    <row r="28" spans="2:13" x14ac:dyDescent="0.25">
      <c r="B28" s="2">
        <v>46419</v>
      </c>
      <c r="C28" s="3">
        <f ca="1">LowProbability!D28</f>
        <v>45</v>
      </c>
      <c r="D28" s="3">
        <f ca="1">LowProbability!E28</f>
        <v>0</v>
      </c>
      <c r="E28" s="3">
        <f ca="1">MidProbability!D28</f>
        <v>60</v>
      </c>
      <c r="F28" s="3">
        <f ca="1">MidProbability!E28</f>
        <v>0</v>
      </c>
      <c r="G28" s="3">
        <f ca="1">HighProbability!D28</f>
        <v>75</v>
      </c>
      <c r="H28" s="3">
        <f ca="1">HighProbability!E28</f>
        <v>0</v>
      </c>
      <c r="I28" s="3">
        <f t="shared" ca="1" si="0"/>
        <v>60</v>
      </c>
      <c r="J28" s="4">
        <f t="shared" ca="1" si="1"/>
        <v>1</v>
      </c>
      <c r="K28" s="4">
        <f t="shared" ca="1" si="2"/>
        <v>0</v>
      </c>
      <c r="L28" s="5">
        <v>0</v>
      </c>
      <c r="M28" s="5">
        <v>1</v>
      </c>
    </row>
    <row r="29" spans="2:13" x14ac:dyDescent="0.25">
      <c r="B29" s="2">
        <v>46447</v>
      </c>
      <c r="C29" s="3">
        <f ca="1">LowProbability!D29</f>
        <v>45</v>
      </c>
      <c r="D29" s="3">
        <f ca="1">LowProbability!E29</f>
        <v>0</v>
      </c>
      <c r="E29" s="3">
        <f ca="1">MidProbability!D29</f>
        <v>60</v>
      </c>
      <c r="F29" s="3">
        <f ca="1">MidProbability!E29</f>
        <v>0</v>
      </c>
      <c r="G29" s="3">
        <f ca="1">HighProbability!D29</f>
        <v>75</v>
      </c>
      <c r="H29" s="3">
        <f ca="1">HighProbability!E29</f>
        <v>0</v>
      </c>
      <c r="I29" s="3">
        <f t="shared" ca="1" si="0"/>
        <v>60</v>
      </c>
      <c r="J29" s="4">
        <f t="shared" ca="1" si="1"/>
        <v>1</v>
      </c>
      <c r="K29" s="4">
        <f t="shared" ca="1" si="2"/>
        <v>0</v>
      </c>
      <c r="L29" s="5">
        <v>0</v>
      </c>
      <c r="M29" s="5">
        <v>1</v>
      </c>
    </row>
    <row r="30" spans="2:13" x14ac:dyDescent="0.25">
      <c r="B30" s="2">
        <v>46478</v>
      </c>
      <c r="C30" s="3">
        <f ca="1">LowProbability!D30</f>
        <v>45</v>
      </c>
      <c r="D30" s="3">
        <f ca="1">LowProbability!E30</f>
        <v>0</v>
      </c>
      <c r="E30" s="3">
        <f ca="1">MidProbability!D30</f>
        <v>60</v>
      </c>
      <c r="F30" s="3">
        <f ca="1">MidProbability!E30</f>
        <v>0</v>
      </c>
      <c r="G30" s="3">
        <f ca="1">HighProbability!D30</f>
        <v>75</v>
      </c>
      <c r="H30" s="3">
        <f ca="1">HighProbability!E30</f>
        <v>0</v>
      </c>
      <c r="I30" s="3">
        <f t="shared" ca="1" si="0"/>
        <v>60</v>
      </c>
      <c r="J30" s="4">
        <f t="shared" ca="1" si="1"/>
        <v>1</v>
      </c>
      <c r="K30" s="4">
        <f t="shared" ca="1" si="2"/>
        <v>0</v>
      </c>
      <c r="L30" s="5">
        <v>0</v>
      </c>
      <c r="M30" s="5">
        <v>1</v>
      </c>
    </row>
    <row r="31" spans="2:13" x14ac:dyDescent="0.25">
      <c r="B31" s="2">
        <v>46508</v>
      </c>
      <c r="C31" s="3">
        <f ca="1">LowProbability!D31</f>
        <v>45</v>
      </c>
      <c r="D31" s="3">
        <f ca="1">LowProbability!E31</f>
        <v>0</v>
      </c>
      <c r="E31" s="3">
        <f ca="1">MidProbability!D31</f>
        <v>60</v>
      </c>
      <c r="F31" s="3">
        <f ca="1">MidProbability!E31</f>
        <v>0</v>
      </c>
      <c r="G31" s="3">
        <f ca="1">HighProbability!D31</f>
        <v>75</v>
      </c>
      <c r="H31" s="3">
        <f ca="1">HighProbability!E31</f>
        <v>0</v>
      </c>
      <c r="I31" s="3">
        <f t="shared" ca="1" si="0"/>
        <v>60</v>
      </c>
      <c r="J31" s="4">
        <f t="shared" ca="1" si="1"/>
        <v>1</v>
      </c>
      <c r="K31" s="4">
        <f t="shared" ca="1" si="2"/>
        <v>0</v>
      </c>
      <c r="L31" s="5">
        <v>0</v>
      </c>
      <c r="M31" s="5">
        <v>1</v>
      </c>
    </row>
    <row r="32" spans="2:13" x14ac:dyDescent="0.25">
      <c r="B32" s="2">
        <v>46539</v>
      </c>
      <c r="C32" s="3">
        <f ca="1">LowProbability!D32</f>
        <v>45</v>
      </c>
      <c r="D32" s="3">
        <f ca="1">LowProbability!E32</f>
        <v>0</v>
      </c>
      <c r="E32" s="3">
        <f ca="1">MidProbability!D32</f>
        <v>60</v>
      </c>
      <c r="F32" s="3">
        <f ca="1">MidProbability!E32</f>
        <v>0</v>
      </c>
      <c r="G32" s="3">
        <f ca="1">HighProbability!D32</f>
        <v>75</v>
      </c>
      <c r="H32" s="3">
        <f ca="1">HighProbability!E32</f>
        <v>0</v>
      </c>
      <c r="I32" s="3">
        <f t="shared" ca="1" si="0"/>
        <v>60</v>
      </c>
      <c r="J32" s="4">
        <f t="shared" ca="1" si="1"/>
        <v>1</v>
      </c>
      <c r="K32" s="4">
        <f t="shared" ca="1" si="2"/>
        <v>0</v>
      </c>
      <c r="L32" s="5">
        <v>0</v>
      </c>
      <c r="M32" s="5">
        <v>1</v>
      </c>
    </row>
    <row r="33" spans="2:13" x14ac:dyDescent="0.25">
      <c r="B33" s="2">
        <v>46569</v>
      </c>
      <c r="C33" s="3">
        <f ca="1">LowProbability!D33</f>
        <v>90</v>
      </c>
      <c r="D33" s="3">
        <f ca="1">LowProbability!E33</f>
        <v>0</v>
      </c>
      <c r="E33" s="3">
        <f ca="1">MidProbability!D33</f>
        <v>120</v>
      </c>
      <c r="F33" s="3">
        <f ca="1">MidProbability!E33</f>
        <v>0</v>
      </c>
      <c r="G33" s="3">
        <f ca="1">HighProbability!D33</f>
        <v>150</v>
      </c>
      <c r="H33" s="3">
        <f ca="1">HighProbability!E33</f>
        <v>0</v>
      </c>
      <c r="I33" s="3">
        <f t="shared" ca="1" si="0"/>
        <v>120</v>
      </c>
      <c r="J33" s="4">
        <f t="shared" ca="1" si="1"/>
        <v>1</v>
      </c>
      <c r="K33" s="4">
        <f t="shared" ca="1" si="2"/>
        <v>0</v>
      </c>
      <c r="L33" s="5">
        <v>0</v>
      </c>
      <c r="M33" s="5">
        <v>1</v>
      </c>
    </row>
    <row r="34" spans="2:13" x14ac:dyDescent="0.25">
      <c r="B34" s="2">
        <v>46600</v>
      </c>
      <c r="C34" s="3">
        <f ca="1">LowProbability!D34</f>
        <v>90</v>
      </c>
      <c r="D34" s="3">
        <f ca="1">LowProbability!E34</f>
        <v>0</v>
      </c>
      <c r="E34" s="3">
        <f ca="1">MidProbability!D34</f>
        <v>120</v>
      </c>
      <c r="F34" s="3">
        <f ca="1">MidProbability!E34</f>
        <v>0</v>
      </c>
      <c r="G34" s="3">
        <f ca="1">HighProbability!D34</f>
        <v>150</v>
      </c>
      <c r="H34" s="3">
        <f ca="1">HighProbability!E34</f>
        <v>0</v>
      </c>
      <c r="I34" s="3">
        <f t="shared" ca="1" si="0"/>
        <v>120</v>
      </c>
      <c r="J34" s="4">
        <f t="shared" ca="1" si="1"/>
        <v>1</v>
      </c>
      <c r="K34" s="4">
        <f t="shared" ca="1" si="2"/>
        <v>0</v>
      </c>
      <c r="L34" s="5">
        <v>0</v>
      </c>
      <c r="M34" s="5">
        <v>1</v>
      </c>
    </row>
    <row r="35" spans="2:13" x14ac:dyDescent="0.25">
      <c r="B35" s="2">
        <v>46631</v>
      </c>
      <c r="C35" s="3">
        <f ca="1">LowProbability!D35</f>
        <v>109.9</v>
      </c>
      <c r="D35" s="3">
        <f ca="1">LowProbability!E35</f>
        <v>15</v>
      </c>
      <c r="E35" s="3">
        <f ca="1">MidProbability!D35</f>
        <v>180</v>
      </c>
      <c r="F35" s="3">
        <f ca="1">MidProbability!E35</f>
        <v>25</v>
      </c>
      <c r="G35" s="3">
        <f ca="1">HighProbability!D35</f>
        <v>250.10000000000002</v>
      </c>
      <c r="H35" s="3">
        <f ca="1">HighProbability!E35</f>
        <v>35</v>
      </c>
      <c r="I35" s="3">
        <f t="shared" ca="1" si="0"/>
        <v>205</v>
      </c>
      <c r="J35" s="4">
        <f t="shared" ca="1" si="1"/>
        <v>0.87804878048780488</v>
      </c>
      <c r="K35" s="4">
        <f t="shared" ca="1" si="2"/>
        <v>0.12195121951219512</v>
      </c>
      <c r="L35" s="5">
        <v>0</v>
      </c>
      <c r="M35" s="5">
        <v>1</v>
      </c>
    </row>
    <row r="36" spans="2:13" x14ac:dyDescent="0.25">
      <c r="B36" s="2">
        <v>46661</v>
      </c>
      <c r="C36" s="3">
        <f ca="1">LowProbability!D36</f>
        <v>115.9</v>
      </c>
      <c r="D36" s="3">
        <f ca="1">LowProbability!E36</f>
        <v>15</v>
      </c>
      <c r="E36" s="3">
        <f ca="1">MidProbability!D36</f>
        <v>190</v>
      </c>
      <c r="F36" s="3">
        <f ca="1">MidProbability!E36</f>
        <v>25</v>
      </c>
      <c r="G36" s="3">
        <f ca="1">HighProbability!D36</f>
        <v>264.10000000000002</v>
      </c>
      <c r="H36" s="3">
        <f ca="1">HighProbability!E36</f>
        <v>35</v>
      </c>
      <c r="I36" s="3">
        <f t="shared" ca="1" si="0"/>
        <v>215</v>
      </c>
      <c r="J36" s="4">
        <f t="shared" ca="1" si="1"/>
        <v>0.88372093023255816</v>
      </c>
      <c r="K36" s="4">
        <f t="shared" ca="1" si="2"/>
        <v>0.11627906976744186</v>
      </c>
      <c r="L36" s="5">
        <v>0</v>
      </c>
      <c r="M36" s="5">
        <v>1</v>
      </c>
    </row>
    <row r="37" spans="2:13" x14ac:dyDescent="0.25">
      <c r="B37" s="2">
        <v>46692</v>
      </c>
      <c r="C37" s="3">
        <f ca="1">LowProbability!D37</f>
        <v>123.69999999999999</v>
      </c>
      <c r="D37" s="3">
        <f ca="1">LowProbability!E37</f>
        <v>15</v>
      </c>
      <c r="E37" s="3">
        <f ca="1">MidProbability!D37</f>
        <v>203</v>
      </c>
      <c r="F37" s="3">
        <f ca="1">MidProbability!E37</f>
        <v>25</v>
      </c>
      <c r="G37" s="3">
        <f ca="1">HighProbability!D37</f>
        <v>282.3</v>
      </c>
      <c r="H37" s="3">
        <f ca="1">HighProbability!E37</f>
        <v>35</v>
      </c>
      <c r="I37" s="3">
        <f t="shared" ca="1" si="0"/>
        <v>228</v>
      </c>
      <c r="J37" s="4">
        <f t="shared" ca="1" si="1"/>
        <v>0.89035087719298245</v>
      </c>
      <c r="K37" s="4">
        <f t="shared" ca="1" si="2"/>
        <v>0.10964912280701754</v>
      </c>
      <c r="L37" s="5">
        <v>0</v>
      </c>
      <c r="M37" s="5">
        <v>1</v>
      </c>
    </row>
    <row r="38" spans="2:13" x14ac:dyDescent="0.25">
      <c r="B38" s="2">
        <v>46722</v>
      </c>
      <c r="C38" s="3">
        <f ca="1">LowProbability!D38</f>
        <v>123.69999999999999</v>
      </c>
      <c r="D38" s="3">
        <f ca="1">LowProbability!E38</f>
        <v>30</v>
      </c>
      <c r="E38" s="3">
        <f ca="1">MidProbability!D38</f>
        <v>233</v>
      </c>
      <c r="F38" s="3">
        <f ca="1">MidProbability!E38</f>
        <v>50</v>
      </c>
      <c r="G38" s="3">
        <f ca="1">HighProbability!D38</f>
        <v>342.3</v>
      </c>
      <c r="H38" s="3">
        <f ca="1">HighProbability!E38</f>
        <v>70</v>
      </c>
      <c r="I38" s="3">
        <f t="shared" ca="1" si="0"/>
        <v>283</v>
      </c>
      <c r="J38" s="4">
        <f t="shared" ca="1" si="1"/>
        <v>0.82332155477031799</v>
      </c>
      <c r="K38" s="4">
        <f t="shared" ca="1" si="2"/>
        <v>0.17667844522968199</v>
      </c>
      <c r="L38" s="5">
        <v>0</v>
      </c>
      <c r="M38" s="5">
        <v>1</v>
      </c>
    </row>
    <row r="39" spans="2:13" x14ac:dyDescent="0.25">
      <c r="B39" s="2">
        <v>46753</v>
      </c>
      <c r="C39" s="3">
        <f ca="1">LowProbability!D39</f>
        <v>183.10000000000002</v>
      </c>
      <c r="D39" s="3">
        <f ca="1">LowProbability!E39</f>
        <v>30</v>
      </c>
      <c r="E39" s="3">
        <f ca="1">MidProbability!D39</f>
        <v>317</v>
      </c>
      <c r="F39" s="3">
        <f ca="1">MidProbability!E39</f>
        <v>50</v>
      </c>
      <c r="G39" s="3">
        <f ca="1">HighProbability!D39</f>
        <v>450.9</v>
      </c>
      <c r="H39" s="3">
        <f ca="1">HighProbability!E39</f>
        <v>70</v>
      </c>
      <c r="I39" s="3">
        <f t="shared" ca="1" si="0"/>
        <v>367</v>
      </c>
      <c r="J39" s="4">
        <f t="shared" ca="1" si="1"/>
        <v>0.86376021798365121</v>
      </c>
      <c r="K39" s="4">
        <f t="shared" ca="1" si="2"/>
        <v>0.13623978201634879</v>
      </c>
      <c r="L39" s="5">
        <v>0</v>
      </c>
      <c r="M39" s="5">
        <v>1</v>
      </c>
    </row>
    <row r="40" spans="2:13" x14ac:dyDescent="0.25">
      <c r="B40" s="2">
        <v>46784</v>
      </c>
      <c r="C40" s="3">
        <f ca="1">LowProbability!D40</f>
        <v>196.89999999999998</v>
      </c>
      <c r="D40" s="3">
        <f ca="1">LowProbability!E40</f>
        <v>30</v>
      </c>
      <c r="E40" s="3">
        <f ca="1">MidProbability!D40</f>
        <v>340</v>
      </c>
      <c r="F40" s="3">
        <f ca="1">MidProbability!E40</f>
        <v>50</v>
      </c>
      <c r="G40" s="3">
        <f ca="1">HighProbability!D40</f>
        <v>483.1</v>
      </c>
      <c r="H40" s="3">
        <f ca="1">HighProbability!E40</f>
        <v>70</v>
      </c>
      <c r="I40" s="3">
        <f t="shared" ca="1" si="0"/>
        <v>390</v>
      </c>
      <c r="J40" s="4">
        <f t="shared" ca="1" si="1"/>
        <v>0.87179487179487181</v>
      </c>
      <c r="K40" s="4">
        <f t="shared" ca="1" si="2"/>
        <v>0.12820512820512819</v>
      </c>
      <c r="L40" s="5">
        <v>0</v>
      </c>
      <c r="M40" s="5">
        <v>1</v>
      </c>
    </row>
    <row r="41" spans="2:13" x14ac:dyDescent="0.25">
      <c r="B41" s="2">
        <v>46813</v>
      </c>
      <c r="C41" s="3">
        <f ca="1">LowProbability!D41</f>
        <v>205.3</v>
      </c>
      <c r="D41" s="3">
        <f ca="1">LowProbability!E41</f>
        <v>45</v>
      </c>
      <c r="E41" s="3">
        <f ca="1">MidProbability!D41</f>
        <v>354</v>
      </c>
      <c r="F41" s="3">
        <f ca="1">MidProbability!E41</f>
        <v>75</v>
      </c>
      <c r="G41" s="3">
        <f ca="1">HighProbability!D41</f>
        <v>502.70000000000005</v>
      </c>
      <c r="H41" s="3">
        <f ca="1">HighProbability!E41</f>
        <v>105</v>
      </c>
      <c r="I41" s="3">
        <f t="shared" ca="1" si="0"/>
        <v>429</v>
      </c>
      <c r="J41" s="4">
        <f t="shared" ca="1" si="1"/>
        <v>0.82517482517482521</v>
      </c>
      <c r="K41" s="4">
        <f t="shared" ca="1" si="2"/>
        <v>0.17482517482517482</v>
      </c>
      <c r="L41" s="5">
        <v>0</v>
      </c>
      <c r="M41" s="5">
        <v>1</v>
      </c>
    </row>
    <row r="42" spans="2:13" x14ac:dyDescent="0.25">
      <c r="B42" s="2">
        <v>46844</v>
      </c>
      <c r="C42" s="3">
        <f ca="1">LowProbability!D42</f>
        <v>219.7</v>
      </c>
      <c r="D42" s="3">
        <f ca="1">LowProbability!E42</f>
        <v>45</v>
      </c>
      <c r="E42" s="3">
        <f ca="1">MidProbability!D42</f>
        <v>378</v>
      </c>
      <c r="F42" s="3">
        <f ca="1">MidProbability!E42</f>
        <v>75</v>
      </c>
      <c r="G42" s="3">
        <f ca="1">HighProbability!D42</f>
        <v>536.29999999999995</v>
      </c>
      <c r="H42" s="3">
        <f ca="1">HighProbability!E42</f>
        <v>105</v>
      </c>
      <c r="I42" s="3">
        <f t="shared" ca="1" si="0"/>
        <v>453</v>
      </c>
      <c r="J42" s="4">
        <f t="shared" ca="1" si="1"/>
        <v>0.83443708609271527</v>
      </c>
      <c r="K42" s="4">
        <f t="shared" ca="1" si="2"/>
        <v>0.16556291390728478</v>
      </c>
      <c r="L42" s="5">
        <v>0</v>
      </c>
      <c r="M42" s="5">
        <v>1</v>
      </c>
    </row>
    <row r="43" spans="2:13" x14ac:dyDescent="0.25">
      <c r="B43" s="2">
        <v>46874</v>
      </c>
      <c r="C43" s="3">
        <f ca="1">LowProbability!D43</f>
        <v>233.5</v>
      </c>
      <c r="D43" s="3">
        <f ca="1">LowProbability!E43</f>
        <v>45</v>
      </c>
      <c r="E43" s="3">
        <f ca="1">MidProbability!D43</f>
        <v>401</v>
      </c>
      <c r="F43" s="3">
        <f ca="1">MidProbability!E43</f>
        <v>75</v>
      </c>
      <c r="G43" s="3">
        <f ca="1">HighProbability!D43</f>
        <v>568.5</v>
      </c>
      <c r="H43" s="3">
        <f ca="1">HighProbability!E43</f>
        <v>105</v>
      </c>
      <c r="I43" s="3">
        <f t="shared" ca="1" si="0"/>
        <v>476</v>
      </c>
      <c r="J43" s="4">
        <f t="shared" ca="1" si="1"/>
        <v>0.84243697478991597</v>
      </c>
      <c r="K43" s="4">
        <f t="shared" ca="1" si="2"/>
        <v>0.15756302521008403</v>
      </c>
      <c r="L43" s="5">
        <v>0</v>
      </c>
      <c r="M43" s="5">
        <v>1</v>
      </c>
    </row>
    <row r="44" spans="2:13" x14ac:dyDescent="0.25">
      <c r="B44" s="2">
        <v>46905</v>
      </c>
      <c r="C44" s="3">
        <f ca="1">LowProbability!D44</f>
        <v>239.2</v>
      </c>
      <c r="D44" s="3">
        <f ca="1">LowProbability!E44</f>
        <v>60</v>
      </c>
      <c r="E44" s="3">
        <f ca="1">MidProbability!D44</f>
        <v>410.5</v>
      </c>
      <c r="F44" s="3">
        <f ca="1">MidProbability!E44</f>
        <v>100</v>
      </c>
      <c r="G44" s="3">
        <f ca="1">HighProbability!D44</f>
        <v>581.79999999999995</v>
      </c>
      <c r="H44" s="3">
        <f ca="1">HighProbability!E44</f>
        <v>140</v>
      </c>
      <c r="I44" s="3">
        <f t="shared" ca="1" si="0"/>
        <v>510.5</v>
      </c>
      <c r="J44" s="4">
        <f t="shared" ca="1" si="1"/>
        <v>0.80411361410381976</v>
      </c>
      <c r="K44" s="4">
        <f t="shared" ca="1" si="2"/>
        <v>0.19588638589618021</v>
      </c>
      <c r="L44" s="5">
        <v>0</v>
      </c>
      <c r="M44" s="5">
        <v>1</v>
      </c>
    </row>
    <row r="45" spans="2:13" x14ac:dyDescent="0.25">
      <c r="B45" s="2">
        <v>46935</v>
      </c>
      <c r="C45" s="3">
        <f ca="1">LowProbability!D45</f>
        <v>325.3</v>
      </c>
      <c r="D45" s="3">
        <f ca="1">LowProbability!E45</f>
        <v>82.5</v>
      </c>
      <c r="E45" s="3">
        <f ca="1">MidProbability!D45</f>
        <v>539</v>
      </c>
      <c r="F45" s="3">
        <f ca="1">MidProbability!E45</f>
        <v>137.5</v>
      </c>
      <c r="G45" s="3">
        <f ca="1">HighProbability!D45</f>
        <v>752.7</v>
      </c>
      <c r="H45" s="3">
        <f ca="1">HighProbability!E45</f>
        <v>192.5</v>
      </c>
      <c r="I45" s="3">
        <f t="shared" ca="1" si="0"/>
        <v>676.5</v>
      </c>
      <c r="J45" s="4">
        <f t="shared" ca="1" si="1"/>
        <v>0.7967479674796748</v>
      </c>
      <c r="K45" s="4">
        <f t="shared" ca="1" si="2"/>
        <v>0.2032520325203252</v>
      </c>
      <c r="L45" s="5">
        <v>0</v>
      </c>
      <c r="M45" s="5">
        <v>1</v>
      </c>
    </row>
    <row r="46" spans="2:13" x14ac:dyDescent="0.25">
      <c r="B46" s="2">
        <v>46966</v>
      </c>
      <c r="C46" s="3">
        <f ca="1">LowProbability!D46</f>
        <v>335.2</v>
      </c>
      <c r="D46" s="3">
        <f ca="1">LowProbability!E46</f>
        <v>82.5</v>
      </c>
      <c r="E46" s="3">
        <f ca="1">MidProbability!D46</f>
        <v>555.5</v>
      </c>
      <c r="F46" s="3">
        <f ca="1">MidProbability!E46</f>
        <v>137.5</v>
      </c>
      <c r="G46" s="3">
        <f ca="1">HighProbability!D46</f>
        <v>775.8</v>
      </c>
      <c r="H46" s="3">
        <f ca="1">HighProbability!E46</f>
        <v>192.5</v>
      </c>
      <c r="I46" s="3">
        <f t="shared" ca="1" si="0"/>
        <v>693</v>
      </c>
      <c r="J46" s="4">
        <f t="shared" ca="1" si="1"/>
        <v>0.80158730158730163</v>
      </c>
      <c r="K46" s="4">
        <f t="shared" ca="1" si="2"/>
        <v>0.1984126984126984</v>
      </c>
      <c r="L46" s="5">
        <v>0</v>
      </c>
      <c r="M46" s="5">
        <v>1</v>
      </c>
    </row>
    <row r="47" spans="2:13" x14ac:dyDescent="0.25">
      <c r="B47" s="2">
        <v>46997</v>
      </c>
      <c r="C47" s="3">
        <f ca="1">LowProbability!D47</f>
        <v>337.3</v>
      </c>
      <c r="D47" s="3">
        <f ca="1">LowProbability!E47</f>
        <v>97.5</v>
      </c>
      <c r="E47" s="3">
        <f ca="1">MidProbability!D47</f>
        <v>559</v>
      </c>
      <c r="F47" s="3">
        <f ca="1">MidProbability!E47</f>
        <v>162.5</v>
      </c>
      <c r="G47" s="3">
        <f ca="1">HighProbability!D47</f>
        <v>780.7</v>
      </c>
      <c r="H47" s="3">
        <f ca="1">HighProbability!E47</f>
        <v>227.5</v>
      </c>
      <c r="I47" s="3">
        <f t="shared" ca="1" si="0"/>
        <v>721.5</v>
      </c>
      <c r="J47" s="4">
        <f t="shared" ca="1" si="1"/>
        <v>0.77477477477477474</v>
      </c>
      <c r="K47" s="4">
        <f t="shared" ca="1" si="2"/>
        <v>0.22522522522522523</v>
      </c>
      <c r="L47" s="5">
        <v>0</v>
      </c>
      <c r="M47" s="5">
        <v>1</v>
      </c>
    </row>
    <row r="48" spans="2:13" x14ac:dyDescent="0.25">
      <c r="B48" s="2">
        <v>47027</v>
      </c>
      <c r="C48" s="3">
        <f ca="1">LowProbability!D48</f>
        <v>347.2</v>
      </c>
      <c r="D48" s="3">
        <f ca="1">LowProbability!E48</f>
        <v>97.5</v>
      </c>
      <c r="E48" s="3">
        <f ca="1">MidProbability!D48</f>
        <v>575.5</v>
      </c>
      <c r="F48" s="3">
        <f ca="1">MidProbability!E48</f>
        <v>162.5</v>
      </c>
      <c r="G48" s="3">
        <f ca="1">HighProbability!D48</f>
        <v>803.8</v>
      </c>
      <c r="H48" s="3">
        <f ca="1">HighProbability!E48</f>
        <v>227.5</v>
      </c>
      <c r="I48" s="3">
        <f t="shared" ca="1" si="0"/>
        <v>738</v>
      </c>
      <c r="J48" s="4">
        <f t="shared" ca="1" si="1"/>
        <v>0.77981029810298108</v>
      </c>
      <c r="K48" s="4">
        <f t="shared" ca="1" si="2"/>
        <v>0.22018970189701897</v>
      </c>
      <c r="L48" s="5">
        <v>0</v>
      </c>
      <c r="M48" s="5">
        <v>1</v>
      </c>
    </row>
    <row r="49" spans="2:13" x14ac:dyDescent="0.25">
      <c r="B49" s="2">
        <v>47058</v>
      </c>
      <c r="C49" s="3">
        <f ca="1">LowProbability!D49</f>
        <v>355.6</v>
      </c>
      <c r="D49" s="3">
        <f ca="1">LowProbability!E49</f>
        <v>97.5</v>
      </c>
      <c r="E49" s="3">
        <f ca="1">MidProbability!D49</f>
        <v>589.5</v>
      </c>
      <c r="F49" s="3">
        <f ca="1">MidProbability!E49</f>
        <v>162.5</v>
      </c>
      <c r="G49" s="3">
        <f ca="1">HighProbability!D49</f>
        <v>823.4</v>
      </c>
      <c r="H49" s="3">
        <f ca="1">HighProbability!E49</f>
        <v>227.5</v>
      </c>
      <c r="I49" s="3">
        <f t="shared" ca="1" si="0"/>
        <v>752</v>
      </c>
      <c r="J49" s="4">
        <f t="shared" ca="1" si="1"/>
        <v>0.78390957446808507</v>
      </c>
      <c r="K49" s="4">
        <f t="shared" ca="1" si="2"/>
        <v>0.2160904255319149</v>
      </c>
      <c r="L49" s="5">
        <v>0</v>
      </c>
      <c r="M49" s="5">
        <v>1</v>
      </c>
    </row>
    <row r="50" spans="2:13" x14ac:dyDescent="0.25">
      <c r="B50" s="2">
        <v>47088</v>
      </c>
      <c r="C50" s="3">
        <f ca="1">LowProbability!D50</f>
        <v>359.5</v>
      </c>
      <c r="D50" s="3">
        <f ca="1">LowProbability!E50</f>
        <v>112.5</v>
      </c>
      <c r="E50" s="3">
        <f ca="1">MidProbability!D50</f>
        <v>596</v>
      </c>
      <c r="F50" s="3">
        <f ca="1">MidProbability!E50</f>
        <v>187.5</v>
      </c>
      <c r="G50" s="3">
        <f ca="1">HighProbability!D50</f>
        <v>832.5</v>
      </c>
      <c r="H50" s="3">
        <f ca="1">HighProbability!E50</f>
        <v>262.5</v>
      </c>
      <c r="I50" s="3">
        <f t="shared" ca="1" si="0"/>
        <v>783.5</v>
      </c>
      <c r="J50" s="4">
        <f t="shared" ca="1" si="1"/>
        <v>0.76068921506062537</v>
      </c>
      <c r="K50" s="4">
        <f t="shared" ca="1" si="2"/>
        <v>0.2393107849393746</v>
      </c>
      <c r="L50" s="5">
        <v>0</v>
      </c>
      <c r="M50" s="5">
        <v>1</v>
      </c>
    </row>
    <row r="51" spans="2:13" x14ac:dyDescent="0.25">
      <c r="B51" s="2">
        <v>47119</v>
      </c>
      <c r="C51" s="3">
        <f ca="1">LowProbability!D51</f>
        <v>423.65</v>
      </c>
      <c r="D51" s="3">
        <f ca="1">LowProbability!E51</f>
        <v>112.5</v>
      </c>
      <c r="E51" s="3">
        <f ca="1">MidProbability!D51</f>
        <v>695.5</v>
      </c>
      <c r="F51" s="3">
        <f ca="1">MidProbability!E51</f>
        <v>187.5</v>
      </c>
      <c r="G51" s="3">
        <f ca="1">HighProbability!D51</f>
        <v>967.35</v>
      </c>
      <c r="H51" s="3">
        <f ca="1">HighProbability!E51</f>
        <v>262.5</v>
      </c>
      <c r="I51" s="3">
        <f t="shared" ca="1" si="0"/>
        <v>883</v>
      </c>
      <c r="J51" s="4">
        <f t="shared" ca="1" si="1"/>
        <v>0.78765571913929788</v>
      </c>
      <c r="K51" s="4">
        <f t="shared" ca="1" si="2"/>
        <v>0.21234428086070214</v>
      </c>
      <c r="L51" s="5">
        <v>0.1</v>
      </c>
      <c r="M51" s="5">
        <v>0.9</v>
      </c>
    </row>
    <row r="52" spans="2:13" x14ac:dyDescent="0.25">
      <c r="B52" s="2">
        <v>47150</v>
      </c>
      <c r="C52" s="3">
        <f ca="1">LowProbability!D52</f>
        <v>427.55</v>
      </c>
      <c r="D52" s="3">
        <f ca="1">LowProbability!E52</f>
        <v>112.5</v>
      </c>
      <c r="E52" s="3">
        <f ca="1">MidProbability!D52</f>
        <v>702</v>
      </c>
      <c r="F52" s="3">
        <f ca="1">MidProbability!E52</f>
        <v>187.5</v>
      </c>
      <c r="G52" s="3">
        <f ca="1">HighProbability!D52</f>
        <v>976.45</v>
      </c>
      <c r="H52" s="3">
        <f ca="1">HighProbability!E52</f>
        <v>262.5</v>
      </c>
      <c r="I52" s="3">
        <f t="shared" ca="1" si="0"/>
        <v>889.5</v>
      </c>
      <c r="J52" s="4">
        <f t="shared" ca="1" si="1"/>
        <v>0.7892074198988196</v>
      </c>
      <c r="K52" s="4">
        <f t="shared" ca="1" si="2"/>
        <v>0.21079258010118043</v>
      </c>
      <c r="L52" s="5">
        <v>0.1</v>
      </c>
      <c r="M52" s="5">
        <v>0.9</v>
      </c>
    </row>
    <row r="53" spans="2:13" x14ac:dyDescent="0.25">
      <c r="B53" s="2">
        <v>47178</v>
      </c>
      <c r="C53" s="3">
        <f ca="1">LowProbability!D53</f>
        <v>431.45</v>
      </c>
      <c r="D53" s="3">
        <f ca="1">LowProbability!E53</f>
        <v>127.5</v>
      </c>
      <c r="E53" s="3">
        <f ca="1">MidProbability!D53</f>
        <v>708.5</v>
      </c>
      <c r="F53" s="3">
        <f ca="1">MidProbability!E53</f>
        <v>212.5</v>
      </c>
      <c r="G53" s="3">
        <f ca="1">HighProbability!D53</f>
        <v>985.55</v>
      </c>
      <c r="H53" s="3">
        <f ca="1">HighProbability!E53</f>
        <v>297.5</v>
      </c>
      <c r="I53" s="3">
        <f t="shared" ca="1" si="0"/>
        <v>921</v>
      </c>
      <c r="J53" s="4">
        <f t="shared" ca="1" si="1"/>
        <v>0.76927252985884909</v>
      </c>
      <c r="K53" s="4">
        <f t="shared" ca="1" si="2"/>
        <v>0.23072747014115091</v>
      </c>
      <c r="L53" s="5">
        <v>0.1</v>
      </c>
      <c r="M53" s="5">
        <v>0.9</v>
      </c>
    </row>
    <row r="54" spans="2:13" x14ac:dyDescent="0.25">
      <c r="B54" s="2">
        <v>47209</v>
      </c>
      <c r="C54" s="3">
        <f ca="1">LowProbability!D54</f>
        <v>445.85</v>
      </c>
      <c r="D54" s="3">
        <f ca="1">LowProbability!E54</f>
        <v>127.5</v>
      </c>
      <c r="E54" s="3">
        <f ca="1">MidProbability!D54</f>
        <v>732.5</v>
      </c>
      <c r="F54" s="3">
        <f ca="1">MidProbability!E54</f>
        <v>212.5</v>
      </c>
      <c r="G54" s="3">
        <f ca="1">HighProbability!D54</f>
        <v>1019.15</v>
      </c>
      <c r="H54" s="3">
        <f ca="1">HighProbability!E54</f>
        <v>297.5</v>
      </c>
      <c r="I54" s="3">
        <f t="shared" ca="1" si="0"/>
        <v>945</v>
      </c>
      <c r="J54" s="4">
        <f t="shared" ca="1" si="1"/>
        <v>0.77513227513227512</v>
      </c>
      <c r="K54" s="4">
        <f t="shared" ca="1" si="2"/>
        <v>0.22486772486772486</v>
      </c>
      <c r="L54" s="5">
        <v>0.1</v>
      </c>
      <c r="M54" s="5">
        <v>0.9</v>
      </c>
    </row>
    <row r="55" spans="2:13" x14ac:dyDescent="0.25">
      <c r="B55" s="2">
        <v>47239</v>
      </c>
      <c r="C55" s="3">
        <f ca="1">LowProbability!D55</f>
        <v>449.75</v>
      </c>
      <c r="D55" s="3">
        <f ca="1">LowProbability!E55</f>
        <v>127.5</v>
      </c>
      <c r="E55" s="3">
        <f ca="1">MidProbability!D55</f>
        <v>739</v>
      </c>
      <c r="F55" s="3">
        <f ca="1">MidProbability!E55</f>
        <v>212.5</v>
      </c>
      <c r="G55" s="3">
        <f ca="1">HighProbability!D55</f>
        <v>1028.25</v>
      </c>
      <c r="H55" s="3">
        <f ca="1">HighProbability!E55</f>
        <v>297.5</v>
      </c>
      <c r="I55" s="3">
        <f t="shared" ca="1" si="0"/>
        <v>951.5</v>
      </c>
      <c r="J55" s="4">
        <f t="shared" ca="1" si="1"/>
        <v>0.77666841828691535</v>
      </c>
      <c r="K55" s="4">
        <f t="shared" ca="1" si="2"/>
        <v>0.22333158171308459</v>
      </c>
      <c r="L55" s="5">
        <v>0.1</v>
      </c>
      <c r="M55" s="5">
        <v>0.9</v>
      </c>
    </row>
    <row r="56" spans="2:13" x14ac:dyDescent="0.25">
      <c r="B56" s="2">
        <v>47270</v>
      </c>
      <c r="C56" s="3">
        <f ca="1">LowProbability!D56</f>
        <v>453.65</v>
      </c>
      <c r="D56" s="3">
        <f ca="1">LowProbability!E56</f>
        <v>142.5</v>
      </c>
      <c r="E56" s="3">
        <f ca="1">MidProbability!D56</f>
        <v>745.5</v>
      </c>
      <c r="F56" s="3">
        <f ca="1">MidProbability!E56</f>
        <v>237.5</v>
      </c>
      <c r="G56" s="3">
        <f ca="1">HighProbability!D56</f>
        <v>1037.3499999999999</v>
      </c>
      <c r="H56" s="3">
        <f ca="1">HighProbability!E56</f>
        <v>332.5</v>
      </c>
      <c r="I56" s="3">
        <f t="shared" ca="1" si="0"/>
        <v>983</v>
      </c>
      <c r="J56" s="4">
        <f t="shared" ca="1" si="1"/>
        <v>0.75839267548321465</v>
      </c>
      <c r="K56" s="4">
        <f t="shared" ca="1" si="2"/>
        <v>0.24160732451678535</v>
      </c>
      <c r="L56" s="5">
        <v>0.1</v>
      </c>
      <c r="M56" s="5">
        <v>0.9</v>
      </c>
    </row>
    <row r="57" spans="2:13" x14ac:dyDescent="0.25">
      <c r="B57" s="2">
        <v>47300</v>
      </c>
      <c r="C57" s="3">
        <f ca="1">LowProbability!D57</f>
        <v>508.25</v>
      </c>
      <c r="D57" s="3">
        <f ca="1">LowProbability!E57</f>
        <v>165</v>
      </c>
      <c r="E57" s="3">
        <f ca="1">MidProbability!D57</f>
        <v>831.1</v>
      </c>
      <c r="F57" s="3">
        <f ca="1">MidProbability!E57</f>
        <v>275</v>
      </c>
      <c r="G57" s="3">
        <f ca="1">HighProbability!D57</f>
        <v>1153.95</v>
      </c>
      <c r="H57" s="3">
        <f ca="1">HighProbability!E57</f>
        <v>385</v>
      </c>
      <c r="I57" s="3">
        <f t="shared" ca="1" si="0"/>
        <v>1106.0999999999999</v>
      </c>
      <c r="J57" s="4">
        <f t="shared" ca="1" si="1"/>
        <v>0.75137871801826239</v>
      </c>
      <c r="K57" s="4">
        <f t="shared" ca="1" si="2"/>
        <v>0.24862128198173766</v>
      </c>
      <c r="L57" s="5">
        <v>0.14285714285714285</v>
      </c>
      <c r="M57" s="5">
        <v>0.8571428571428571</v>
      </c>
    </row>
    <row r="58" spans="2:13" x14ac:dyDescent="0.25">
      <c r="B58" s="2">
        <v>47331</v>
      </c>
      <c r="C58" s="3">
        <f ca="1">LowProbability!D58</f>
        <v>512.15</v>
      </c>
      <c r="D58" s="3">
        <f ca="1">LowProbability!E58</f>
        <v>165</v>
      </c>
      <c r="E58" s="3">
        <f ca="1">MidProbability!D58</f>
        <v>837.6</v>
      </c>
      <c r="F58" s="3">
        <f ca="1">MidProbability!E58</f>
        <v>275</v>
      </c>
      <c r="G58" s="3">
        <f ca="1">HighProbability!D58</f>
        <v>1163.05</v>
      </c>
      <c r="H58" s="3">
        <f ca="1">HighProbability!E58</f>
        <v>385</v>
      </c>
      <c r="I58" s="3">
        <f t="shared" ca="1" si="0"/>
        <v>1112.5999999999999</v>
      </c>
      <c r="J58" s="4">
        <f t="shared" ca="1" si="1"/>
        <v>0.75283120618371391</v>
      </c>
      <c r="K58" s="4">
        <f t="shared" ca="1" si="2"/>
        <v>0.2471687938162862</v>
      </c>
      <c r="L58" s="5">
        <v>0.14285714285714285</v>
      </c>
      <c r="M58" s="5">
        <v>0.8571428571428571</v>
      </c>
    </row>
    <row r="59" spans="2:13" x14ac:dyDescent="0.25">
      <c r="B59" s="2">
        <v>47362</v>
      </c>
      <c r="C59" s="3">
        <f ca="1">LowProbability!D59</f>
        <v>512.45000000000005</v>
      </c>
      <c r="D59" s="3">
        <f ca="1">LowProbability!E59</f>
        <v>165</v>
      </c>
      <c r="E59" s="3">
        <f ca="1">MidProbability!D59</f>
        <v>838.1</v>
      </c>
      <c r="F59" s="3">
        <f ca="1">MidProbability!E59</f>
        <v>275</v>
      </c>
      <c r="G59" s="3">
        <f ca="1">HighProbability!D59</f>
        <v>1163.75</v>
      </c>
      <c r="H59" s="3">
        <f ca="1">HighProbability!E59</f>
        <v>385</v>
      </c>
      <c r="I59" s="3">
        <f t="shared" ca="1" si="0"/>
        <v>1113.0999999999999</v>
      </c>
      <c r="J59" s="4">
        <f t="shared" ca="1" si="1"/>
        <v>0.75294223340221011</v>
      </c>
      <c r="K59" s="4">
        <f t="shared" ca="1" si="2"/>
        <v>0.24705776659778997</v>
      </c>
      <c r="L59" s="5">
        <v>0.14285714285714285</v>
      </c>
      <c r="M59" s="5">
        <v>0.8571428571428571</v>
      </c>
    </row>
    <row r="60" spans="2:13" x14ac:dyDescent="0.25">
      <c r="B60" s="2">
        <v>47392</v>
      </c>
      <c r="C60" s="3">
        <f ca="1">LowProbability!D60</f>
        <v>530.45000000000005</v>
      </c>
      <c r="D60" s="3">
        <f ca="1">LowProbability!E60</f>
        <v>165</v>
      </c>
      <c r="E60" s="3">
        <f ca="1">MidProbability!D60</f>
        <v>868.1</v>
      </c>
      <c r="F60" s="3">
        <f ca="1">MidProbability!E60</f>
        <v>275</v>
      </c>
      <c r="G60" s="3">
        <f ca="1">HighProbability!D60</f>
        <v>1205.75</v>
      </c>
      <c r="H60" s="3">
        <f ca="1">HighProbability!E60</f>
        <v>385</v>
      </c>
      <c r="I60" s="3">
        <f t="shared" ca="1" si="0"/>
        <v>1143.0999999999999</v>
      </c>
      <c r="J60" s="4">
        <f t="shared" ca="1" si="1"/>
        <v>0.75942612194908587</v>
      </c>
      <c r="K60" s="4">
        <f t="shared" ca="1" si="2"/>
        <v>0.24057387805091421</v>
      </c>
      <c r="L60" s="5">
        <v>0.14285714285714285</v>
      </c>
      <c r="M60" s="5">
        <v>0.8571428571428571</v>
      </c>
    </row>
    <row r="61" spans="2:13" x14ac:dyDescent="0.25">
      <c r="B61" s="2">
        <v>47423</v>
      </c>
      <c r="C61" s="3">
        <f ca="1">LowProbability!D61</f>
        <v>534.34999999999991</v>
      </c>
      <c r="D61" s="3">
        <f ca="1">LowProbability!E61</f>
        <v>165</v>
      </c>
      <c r="E61" s="3">
        <f ca="1">MidProbability!D61</f>
        <v>874.6</v>
      </c>
      <c r="F61" s="3">
        <f ca="1">MidProbability!E61</f>
        <v>275</v>
      </c>
      <c r="G61" s="3">
        <f ca="1">HighProbability!D61</f>
        <v>1214.8499999999999</v>
      </c>
      <c r="H61" s="3">
        <f ca="1">HighProbability!E61</f>
        <v>385</v>
      </c>
      <c r="I61" s="3">
        <f t="shared" ca="1" si="0"/>
        <v>1149.5999999999999</v>
      </c>
      <c r="J61" s="4">
        <f t="shared" ca="1" si="1"/>
        <v>0.76078636047320813</v>
      </c>
      <c r="K61" s="4">
        <f t="shared" ca="1" si="2"/>
        <v>0.23921363952679195</v>
      </c>
      <c r="L61" s="5">
        <v>0.14285714285714285</v>
      </c>
      <c r="M61" s="5">
        <v>0.8571428571428571</v>
      </c>
    </row>
    <row r="62" spans="2:13" x14ac:dyDescent="0.25">
      <c r="B62" s="2">
        <v>47453</v>
      </c>
      <c r="C62" s="3">
        <f ca="1">LowProbability!D62</f>
        <v>541.84999999999991</v>
      </c>
      <c r="D62" s="3">
        <f ca="1">LowProbability!E62</f>
        <v>165</v>
      </c>
      <c r="E62" s="3">
        <f ca="1">MidProbability!D62</f>
        <v>887.1</v>
      </c>
      <c r="F62" s="3">
        <f ca="1">MidProbability!E62</f>
        <v>275</v>
      </c>
      <c r="G62" s="3">
        <f ca="1">HighProbability!D62</f>
        <v>1232.3499999999999</v>
      </c>
      <c r="H62" s="3">
        <f ca="1">HighProbability!E62</f>
        <v>385</v>
      </c>
      <c r="I62" s="3">
        <f t="shared" ca="1" si="0"/>
        <v>1162.0999999999999</v>
      </c>
      <c r="J62" s="4">
        <f t="shared" ca="1" si="1"/>
        <v>0.76335943550468988</v>
      </c>
      <c r="K62" s="4">
        <f t="shared" ca="1" si="2"/>
        <v>0.23664056449531023</v>
      </c>
      <c r="L62" s="5">
        <v>0.14285714285714285</v>
      </c>
      <c r="M62" s="5">
        <v>0.8571428571428571</v>
      </c>
    </row>
    <row r="63" spans="2:13" x14ac:dyDescent="0.25">
      <c r="B63" s="2">
        <v>47484</v>
      </c>
      <c r="C63" s="3">
        <f ca="1">LowProbability!D63</f>
        <v>601.95000000000005</v>
      </c>
      <c r="D63" s="3">
        <f ca="1">LowProbability!E63</f>
        <v>170.5</v>
      </c>
      <c r="E63" s="3">
        <f ca="1">MidProbability!D63</f>
        <v>1006.1</v>
      </c>
      <c r="F63" s="3">
        <f ca="1">MidProbability!E63</f>
        <v>297</v>
      </c>
      <c r="G63" s="3">
        <f ca="1">HighProbability!D63</f>
        <v>1410.25</v>
      </c>
      <c r="H63" s="3">
        <f ca="1">HighProbability!E63</f>
        <v>423.5</v>
      </c>
      <c r="I63" s="3">
        <f t="shared" ca="1" si="0"/>
        <v>1303.0999999999999</v>
      </c>
      <c r="J63" s="4">
        <f t="shared" ca="1" si="1"/>
        <v>0.77208195840687599</v>
      </c>
      <c r="K63" s="4">
        <f t="shared" ca="1" si="2"/>
        <v>0.22791804159312409</v>
      </c>
      <c r="L63" s="5">
        <v>0.17647058823529413</v>
      </c>
      <c r="M63" s="5">
        <v>0.82352941176470584</v>
      </c>
    </row>
    <row r="64" spans="2:13" x14ac:dyDescent="0.25">
      <c r="B64" s="2">
        <v>47515</v>
      </c>
      <c r="C64" s="3">
        <f ca="1">LowProbability!D64</f>
        <v>605.84999999999991</v>
      </c>
      <c r="D64" s="3">
        <f ca="1">LowProbability!E64</f>
        <v>170.5</v>
      </c>
      <c r="E64" s="3">
        <f ca="1">MidProbability!D64</f>
        <v>1012.6</v>
      </c>
      <c r="F64" s="3">
        <f ca="1">MidProbability!E64</f>
        <v>297</v>
      </c>
      <c r="G64" s="3">
        <f ca="1">HighProbability!D64</f>
        <v>1419.35</v>
      </c>
      <c r="H64" s="3">
        <f ca="1">HighProbability!E64</f>
        <v>423.5</v>
      </c>
      <c r="I64" s="3">
        <f t="shared" ca="1" si="0"/>
        <v>1309.5999999999999</v>
      </c>
      <c r="J64" s="4">
        <f t="shared" ca="1" si="1"/>
        <v>0.77321319486866225</v>
      </c>
      <c r="K64" s="4">
        <f t="shared" ca="1" si="2"/>
        <v>0.22678680513133784</v>
      </c>
      <c r="L64" s="5">
        <v>0.17647058823529413</v>
      </c>
      <c r="M64" s="5">
        <v>0.82352941176470584</v>
      </c>
    </row>
    <row r="65" spans="2:21" x14ac:dyDescent="0.25">
      <c r="B65" s="2">
        <v>47543</v>
      </c>
      <c r="C65" s="3">
        <f ca="1">LowProbability!D65</f>
        <v>609.45000000000005</v>
      </c>
      <c r="D65" s="3">
        <f ca="1">LowProbability!E65</f>
        <v>170.5</v>
      </c>
      <c r="E65" s="3">
        <f ca="1">MidProbability!D65</f>
        <v>1018.6</v>
      </c>
      <c r="F65" s="3">
        <f ca="1">MidProbability!E65</f>
        <v>297</v>
      </c>
      <c r="G65" s="3">
        <f ca="1">HighProbability!D65</f>
        <v>1427.75</v>
      </c>
      <c r="H65" s="3">
        <f ca="1">HighProbability!E65</f>
        <v>423.5</v>
      </c>
      <c r="I65" s="3">
        <f t="shared" ca="1" si="0"/>
        <v>1315.6</v>
      </c>
      <c r="J65" s="4">
        <f t="shared" ca="1" si="1"/>
        <v>0.77424749163879603</v>
      </c>
      <c r="K65" s="4">
        <f t="shared" ca="1" si="2"/>
        <v>0.22575250836120403</v>
      </c>
      <c r="L65" s="5">
        <v>0.17647058823529413</v>
      </c>
      <c r="M65" s="5">
        <v>0.82352941176470584</v>
      </c>
    </row>
    <row r="66" spans="2:21" x14ac:dyDescent="0.25">
      <c r="B66" s="2">
        <v>47574</v>
      </c>
      <c r="C66" s="3">
        <f ca="1">LowProbability!D66</f>
        <v>617.84999999999991</v>
      </c>
      <c r="D66" s="3">
        <f ca="1">LowProbability!E66</f>
        <v>170.5</v>
      </c>
      <c r="E66" s="3">
        <f ca="1">MidProbability!D66</f>
        <v>1032.5999999999999</v>
      </c>
      <c r="F66" s="3">
        <f ca="1">MidProbability!E66</f>
        <v>297</v>
      </c>
      <c r="G66" s="3">
        <f ca="1">HighProbability!D66</f>
        <v>1447.35</v>
      </c>
      <c r="H66" s="3">
        <f ca="1">HighProbability!E66</f>
        <v>423.5</v>
      </c>
      <c r="I66" s="3">
        <f t="shared" ca="1" si="0"/>
        <v>1329.6</v>
      </c>
      <c r="J66" s="4">
        <f t="shared" ca="1" si="1"/>
        <v>0.77662454873646203</v>
      </c>
      <c r="K66" s="4">
        <f t="shared" ca="1" si="2"/>
        <v>0.22337545126353792</v>
      </c>
      <c r="L66" s="5">
        <v>0.17647058823529413</v>
      </c>
      <c r="M66" s="5">
        <v>0.82352941176470584</v>
      </c>
    </row>
    <row r="67" spans="2:21" x14ac:dyDescent="0.25">
      <c r="B67" s="2">
        <v>47604</v>
      </c>
      <c r="C67" s="3">
        <f ca="1">LowProbability!D67</f>
        <v>621.45000000000005</v>
      </c>
      <c r="D67" s="3">
        <f ca="1">LowProbability!E67</f>
        <v>170.5</v>
      </c>
      <c r="E67" s="3">
        <f ca="1">MidProbability!D67</f>
        <v>1038.5999999999999</v>
      </c>
      <c r="F67" s="3">
        <f ca="1">MidProbability!E67</f>
        <v>297</v>
      </c>
      <c r="G67" s="3">
        <f ca="1">HighProbability!D67</f>
        <v>1455.75</v>
      </c>
      <c r="H67" s="3">
        <f ca="1">HighProbability!E67</f>
        <v>423.5</v>
      </c>
      <c r="I67" s="3">
        <f t="shared" ca="1" si="0"/>
        <v>1335.6</v>
      </c>
      <c r="J67" s="4">
        <f t="shared" ca="1" si="1"/>
        <v>0.77762803234501343</v>
      </c>
      <c r="K67" s="4">
        <f t="shared" ca="1" si="2"/>
        <v>0.22237196765498654</v>
      </c>
      <c r="L67" s="5">
        <v>0.17647058823529413</v>
      </c>
      <c r="M67" s="5">
        <v>0.82352941176470584</v>
      </c>
    </row>
    <row r="68" spans="2:21" x14ac:dyDescent="0.25">
      <c r="B68" s="2">
        <v>47635</v>
      </c>
      <c r="C68" s="3">
        <f ca="1">LowProbability!D68</f>
        <v>625.35</v>
      </c>
      <c r="D68" s="3">
        <f ca="1">LowProbability!E68</f>
        <v>170.5</v>
      </c>
      <c r="E68" s="3">
        <f ca="1">MidProbability!D68</f>
        <v>1045.0999999999999</v>
      </c>
      <c r="F68" s="3">
        <f ca="1">MidProbability!E68</f>
        <v>297</v>
      </c>
      <c r="G68" s="3">
        <f ca="1">HighProbability!D68</f>
        <v>1464.85</v>
      </c>
      <c r="H68" s="3">
        <f ca="1">HighProbability!E68</f>
        <v>423.5</v>
      </c>
      <c r="I68" s="3">
        <f t="shared" ref="I68:I110" ca="1" si="3">SUM(E68:F68)</f>
        <v>1342.1</v>
      </c>
      <c r="J68" s="4">
        <f t="shared" ref="J68:J110" ca="1" si="4">IFERROR(E68/I68,0)</f>
        <v>0.77870501452946872</v>
      </c>
      <c r="K68" s="4">
        <f t="shared" ref="K68:K110" ca="1" si="5">IFERROR(F68/I68,0)</f>
        <v>0.22129498547053128</v>
      </c>
      <c r="L68" s="5">
        <v>0.17647058823529413</v>
      </c>
      <c r="M68" s="5">
        <v>0.82352941176470584</v>
      </c>
    </row>
    <row r="69" spans="2:21" x14ac:dyDescent="0.25">
      <c r="B69" s="2">
        <v>47665</v>
      </c>
      <c r="C69" s="3">
        <f ca="1">LowProbability!D69</f>
        <v>661.35</v>
      </c>
      <c r="D69" s="3">
        <f ca="1">LowProbability!E69</f>
        <v>240.5</v>
      </c>
      <c r="E69" s="3">
        <f ca="1">MidProbability!D69</f>
        <v>1196.5999999999999</v>
      </c>
      <c r="F69" s="3">
        <f ca="1">MidProbability!E69</f>
        <v>524.5</v>
      </c>
      <c r="G69" s="3">
        <f ca="1">HighProbability!D69</f>
        <v>1731.85</v>
      </c>
      <c r="H69" s="3">
        <f ca="1">HighProbability!E69</f>
        <v>808.5</v>
      </c>
      <c r="I69" s="3">
        <f t="shared" ca="1" si="3"/>
        <v>1721.1</v>
      </c>
      <c r="J69" s="4">
        <f t="shared" ca="1" si="4"/>
        <v>0.6952530358491662</v>
      </c>
      <c r="K69" s="4">
        <f t="shared" ca="1" si="5"/>
        <v>0.3047469641508338</v>
      </c>
      <c r="L69" s="5">
        <v>0.2</v>
      </c>
      <c r="M69" s="5">
        <v>0.8</v>
      </c>
    </row>
    <row r="70" spans="2:21" x14ac:dyDescent="0.25">
      <c r="B70" s="2">
        <v>47696</v>
      </c>
      <c r="C70" s="3">
        <f ca="1">LowProbability!D70</f>
        <v>664.95</v>
      </c>
      <c r="D70" s="3">
        <f ca="1">LowProbability!E70</f>
        <v>240.5</v>
      </c>
      <c r="E70" s="3">
        <f ca="1">MidProbability!D70</f>
        <v>1202.5999999999999</v>
      </c>
      <c r="F70" s="3">
        <f ca="1">MidProbability!E70</f>
        <v>524.5</v>
      </c>
      <c r="G70" s="3">
        <f ca="1">HighProbability!D70</f>
        <v>1740.25</v>
      </c>
      <c r="H70" s="3">
        <f ca="1">HighProbability!E70</f>
        <v>808.5</v>
      </c>
      <c r="I70" s="3">
        <f t="shared" ca="1" si="3"/>
        <v>1727.1</v>
      </c>
      <c r="J70" s="4">
        <f t="shared" ca="1" si="4"/>
        <v>0.69631173643680155</v>
      </c>
      <c r="K70" s="4">
        <f t="shared" ca="1" si="5"/>
        <v>0.30368826356319845</v>
      </c>
      <c r="L70" s="5">
        <v>0.2</v>
      </c>
      <c r="M70" s="5">
        <v>0.8</v>
      </c>
    </row>
    <row r="71" spans="2:21" x14ac:dyDescent="0.25">
      <c r="B71" s="2">
        <v>47727</v>
      </c>
      <c r="C71" s="3">
        <f ca="1">LowProbability!D71</f>
        <v>680.85</v>
      </c>
      <c r="D71" s="3">
        <f ca="1">LowProbability!E71</f>
        <v>270.5</v>
      </c>
      <c r="E71" s="3">
        <f ca="1">MidProbability!D71</f>
        <v>1229.0999999999999</v>
      </c>
      <c r="F71" s="3">
        <f ca="1">MidProbability!E71</f>
        <v>574.5</v>
      </c>
      <c r="G71" s="3">
        <f ca="1">HighProbability!D71</f>
        <v>1777.35</v>
      </c>
      <c r="H71" s="3">
        <f ca="1">HighProbability!E71</f>
        <v>878.5</v>
      </c>
      <c r="I71" s="3">
        <f t="shared" ca="1" si="3"/>
        <v>1803.6</v>
      </c>
      <c r="J71" s="4">
        <f t="shared" ca="1" si="4"/>
        <v>0.68147039254823683</v>
      </c>
      <c r="K71" s="4">
        <f t="shared" ca="1" si="5"/>
        <v>0.31852960745176317</v>
      </c>
      <c r="L71" s="5">
        <v>0.2</v>
      </c>
      <c r="M71" s="5">
        <v>0.8</v>
      </c>
    </row>
    <row r="72" spans="2:21" x14ac:dyDescent="0.25">
      <c r="B72" s="2">
        <v>47757</v>
      </c>
      <c r="C72" s="3">
        <f ca="1">LowProbability!D72</f>
        <v>684.75</v>
      </c>
      <c r="D72" s="3">
        <f ca="1">LowProbability!E72</f>
        <v>270.5</v>
      </c>
      <c r="E72" s="3">
        <f ca="1">MidProbability!D72</f>
        <v>1235.5999999999999</v>
      </c>
      <c r="F72" s="3">
        <f ca="1">MidProbability!E72</f>
        <v>574.5</v>
      </c>
      <c r="G72" s="3">
        <f ca="1">HighProbability!D72</f>
        <v>1786.45</v>
      </c>
      <c r="H72" s="3">
        <f ca="1">HighProbability!E72</f>
        <v>878.5</v>
      </c>
      <c r="I72" s="3">
        <f t="shared" ca="1" si="3"/>
        <v>1810.1</v>
      </c>
      <c r="J72" s="4">
        <f t="shared" ca="1" si="4"/>
        <v>0.68261422020882823</v>
      </c>
      <c r="K72" s="4">
        <f t="shared" ca="1" si="5"/>
        <v>0.31738577979117177</v>
      </c>
      <c r="L72" s="5">
        <v>0.2</v>
      </c>
      <c r="M72" s="5">
        <v>0.8</v>
      </c>
    </row>
    <row r="73" spans="2:21" x14ac:dyDescent="0.25">
      <c r="B73" s="2">
        <v>47788</v>
      </c>
      <c r="C73" s="3">
        <f ca="1">LowProbability!D73</f>
        <v>688.95</v>
      </c>
      <c r="D73" s="3">
        <f ca="1">LowProbability!E73</f>
        <v>270.5</v>
      </c>
      <c r="E73" s="3">
        <f ca="1">MidProbability!D73</f>
        <v>1242.5999999999999</v>
      </c>
      <c r="F73" s="3">
        <f ca="1">MidProbability!E73</f>
        <v>574.5</v>
      </c>
      <c r="G73" s="3">
        <f ca="1">HighProbability!D73</f>
        <v>1796.25</v>
      </c>
      <c r="H73" s="3">
        <f ca="1">HighProbability!E73</f>
        <v>878.5</v>
      </c>
      <c r="I73" s="3">
        <f t="shared" ca="1" si="3"/>
        <v>1817.1</v>
      </c>
      <c r="J73" s="4">
        <f t="shared" ca="1" si="4"/>
        <v>0.6838368829453525</v>
      </c>
      <c r="K73" s="4">
        <f t="shared" ca="1" si="5"/>
        <v>0.31616311705464756</v>
      </c>
      <c r="L73" s="5">
        <v>0.2</v>
      </c>
      <c r="M73" s="5">
        <v>0.8</v>
      </c>
    </row>
    <row r="74" spans="2:21" x14ac:dyDescent="0.25">
      <c r="B74" s="2">
        <v>47818</v>
      </c>
      <c r="C74" s="3">
        <f ca="1">LowProbability!D74</f>
        <v>692.85</v>
      </c>
      <c r="D74" s="3">
        <f ca="1">LowProbability!E74</f>
        <v>270.5</v>
      </c>
      <c r="E74" s="3">
        <f ca="1">MidProbability!D74</f>
        <v>1249.0999999999999</v>
      </c>
      <c r="F74" s="3">
        <f ca="1">MidProbability!E74</f>
        <v>574.5</v>
      </c>
      <c r="G74" s="3">
        <f ca="1">HighProbability!D74</f>
        <v>1805.35</v>
      </c>
      <c r="H74" s="3">
        <f ca="1">HighProbability!E74</f>
        <v>878.5</v>
      </c>
      <c r="I74" s="3">
        <f t="shared" ca="1" si="3"/>
        <v>1823.6</v>
      </c>
      <c r="J74" s="4">
        <f t="shared" ca="1" si="4"/>
        <v>0.68496380785259925</v>
      </c>
      <c r="K74" s="4">
        <f t="shared" ca="1" si="5"/>
        <v>0.31503619214740075</v>
      </c>
      <c r="L74" s="5">
        <v>0.2</v>
      </c>
      <c r="M74" s="5">
        <v>0.8</v>
      </c>
    </row>
    <row r="75" spans="2:21" x14ac:dyDescent="0.25">
      <c r="B75" s="2">
        <v>47849</v>
      </c>
      <c r="C75" s="3">
        <f ca="1">LowProbability!D75</f>
        <v>697.05</v>
      </c>
      <c r="D75" s="3">
        <f ca="1">LowProbability!E75</f>
        <v>270.5</v>
      </c>
      <c r="E75" s="3">
        <f ca="1">MidProbability!D75</f>
        <v>1256.0999999999999</v>
      </c>
      <c r="F75" s="3">
        <f ca="1">MidProbability!E75</f>
        <v>574.5</v>
      </c>
      <c r="G75" s="3">
        <f ca="1">HighProbability!D75</f>
        <v>1815.15</v>
      </c>
      <c r="H75" s="3">
        <f ca="1">HighProbability!E75</f>
        <v>878.5</v>
      </c>
      <c r="I75" s="3">
        <f t="shared" ca="1" si="3"/>
        <v>1830.6</v>
      </c>
      <c r="J75" s="4">
        <f t="shared" ca="1" si="4"/>
        <v>0.68616846935431008</v>
      </c>
      <c r="K75" s="4">
        <f t="shared" ca="1" si="5"/>
        <v>0.31383153064568997</v>
      </c>
      <c r="L75" s="5">
        <v>0.21739130434782608</v>
      </c>
      <c r="M75" s="5">
        <v>0.78260869565217395</v>
      </c>
      <c r="U75" s="3"/>
    </row>
    <row r="76" spans="2:21" x14ac:dyDescent="0.25">
      <c r="B76" s="2">
        <v>47880</v>
      </c>
      <c r="C76" s="3">
        <f ca="1">LowProbability!D76</f>
        <v>701.25</v>
      </c>
      <c r="D76" s="3">
        <f ca="1">LowProbability!E76</f>
        <v>270.5</v>
      </c>
      <c r="E76" s="3">
        <f ca="1">MidProbability!D76</f>
        <v>1263.0999999999999</v>
      </c>
      <c r="F76" s="3">
        <f ca="1">MidProbability!E76</f>
        <v>574.5</v>
      </c>
      <c r="G76" s="3">
        <f ca="1">HighProbability!D76</f>
        <v>1824.95</v>
      </c>
      <c r="H76" s="3">
        <f ca="1">HighProbability!E76</f>
        <v>878.5</v>
      </c>
      <c r="I76" s="3">
        <f t="shared" ca="1" si="3"/>
        <v>1837.6</v>
      </c>
      <c r="J76" s="4">
        <f t="shared" ca="1" si="4"/>
        <v>0.68736395298215058</v>
      </c>
      <c r="K76" s="4">
        <f t="shared" ca="1" si="5"/>
        <v>0.31263604701784936</v>
      </c>
      <c r="L76" s="5">
        <v>0.21739130434782608</v>
      </c>
      <c r="M76" s="5">
        <v>0.78260869565217395</v>
      </c>
    </row>
    <row r="77" spans="2:21" x14ac:dyDescent="0.25">
      <c r="B77" s="2">
        <v>47908</v>
      </c>
      <c r="C77" s="3">
        <f ca="1">LowProbability!D77</f>
        <v>705.15</v>
      </c>
      <c r="D77" s="3">
        <f ca="1">LowProbability!E77</f>
        <v>270.5</v>
      </c>
      <c r="E77" s="3">
        <f ca="1">MidProbability!D77</f>
        <v>1269.5999999999999</v>
      </c>
      <c r="F77" s="3">
        <f ca="1">MidProbability!E77</f>
        <v>574.5</v>
      </c>
      <c r="G77" s="3">
        <f ca="1">HighProbability!D77</f>
        <v>1834.05</v>
      </c>
      <c r="H77" s="3">
        <f ca="1">HighProbability!E77</f>
        <v>878.5</v>
      </c>
      <c r="I77" s="3">
        <f t="shared" ca="1" si="3"/>
        <v>1844.1</v>
      </c>
      <c r="J77" s="4">
        <f t="shared" ca="1" si="4"/>
        <v>0.68846591833414672</v>
      </c>
      <c r="K77" s="4">
        <f t="shared" ca="1" si="5"/>
        <v>0.31153408166585328</v>
      </c>
      <c r="L77" s="5">
        <v>0.21739130434782608</v>
      </c>
      <c r="M77" s="5">
        <v>0.78260869565217395</v>
      </c>
    </row>
    <row r="78" spans="2:21" x14ac:dyDescent="0.25">
      <c r="B78" s="2">
        <v>47939</v>
      </c>
      <c r="C78" s="3">
        <f ca="1">LowProbability!D78</f>
        <v>709.35</v>
      </c>
      <c r="D78" s="3">
        <f ca="1">LowProbability!E78</f>
        <v>270.5</v>
      </c>
      <c r="E78" s="3">
        <f ca="1">MidProbability!D78</f>
        <v>1276.5999999999999</v>
      </c>
      <c r="F78" s="3">
        <f ca="1">MidProbability!E78</f>
        <v>574.5</v>
      </c>
      <c r="G78" s="3">
        <f ca="1">HighProbability!D78</f>
        <v>1843.85</v>
      </c>
      <c r="H78" s="3">
        <f ca="1">HighProbability!E78</f>
        <v>878.5</v>
      </c>
      <c r="I78" s="3">
        <f t="shared" ca="1" si="3"/>
        <v>1851.1</v>
      </c>
      <c r="J78" s="4">
        <f t="shared" ca="1" si="4"/>
        <v>0.6896439954621576</v>
      </c>
      <c r="K78" s="4">
        <f t="shared" ca="1" si="5"/>
        <v>0.3103560045378424</v>
      </c>
      <c r="L78" s="5">
        <v>0.21739130434782608</v>
      </c>
      <c r="M78" s="5">
        <v>0.78260869565217395</v>
      </c>
    </row>
    <row r="79" spans="2:21" x14ac:dyDescent="0.25">
      <c r="B79" s="2">
        <v>47969</v>
      </c>
      <c r="C79" s="3">
        <f ca="1">LowProbability!D79</f>
        <v>713.25</v>
      </c>
      <c r="D79" s="3">
        <f ca="1">LowProbability!E79</f>
        <v>270.5</v>
      </c>
      <c r="E79" s="3">
        <f ca="1">MidProbability!D79</f>
        <v>1283.0999999999999</v>
      </c>
      <c r="F79" s="3">
        <f ca="1">MidProbability!E79</f>
        <v>574.5</v>
      </c>
      <c r="G79" s="3">
        <f ca="1">HighProbability!D79</f>
        <v>1852.95</v>
      </c>
      <c r="H79" s="3">
        <f ca="1">HighProbability!E79</f>
        <v>878.5</v>
      </c>
      <c r="I79" s="3">
        <f t="shared" ca="1" si="3"/>
        <v>1857.6</v>
      </c>
      <c r="J79" s="4">
        <f t="shared" ca="1" si="4"/>
        <v>0.69072997416020665</v>
      </c>
      <c r="K79" s="4">
        <f t="shared" ca="1" si="5"/>
        <v>0.30927002583979329</v>
      </c>
      <c r="L79" s="5">
        <v>0.21739130434782608</v>
      </c>
      <c r="M79" s="5">
        <v>0.78260869565217395</v>
      </c>
    </row>
    <row r="80" spans="2:21" x14ac:dyDescent="0.25">
      <c r="B80" s="2">
        <v>48000</v>
      </c>
      <c r="C80" s="3">
        <f ca="1">LowProbability!D80</f>
        <v>717.45</v>
      </c>
      <c r="D80" s="3">
        <f ca="1">LowProbability!E80</f>
        <v>270.5</v>
      </c>
      <c r="E80" s="3">
        <f ca="1">MidProbability!D80</f>
        <v>1290.0999999999999</v>
      </c>
      <c r="F80" s="3">
        <f ca="1">MidProbability!E80</f>
        <v>574.5</v>
      </c>
      <c r="G80" s="3">
        <f ca="1">HighProbability!D80</f>
        <v>1862.75</v>
      </c>
      <c r="H80" s="3">
        <f ca="1">HighProbability!E80</f>
        <v>878.5</v>
      </c>
      <c r="I80" s="3">
        <f t="shared" ca="1" si="3"/>
        <v>1864.6</v>
      </c>
      <c r="J80" s="4">
        <f t="shared" ca="1" si="4"/>
        <v>0.69189102220315346</v>
      </c>
      <c r="K80" s="4">
        <f t="shared" ca="1" si="5"/>
        <v>0.30810897779684654</v>
      </c>
      <c r="L80" s="5">
        <v>0.21739130434782608</v>
      </c>
      <c r="M80" s="5">
        <v>0.78260869565217395</v>
      </c>
    </row>
    <row r="81" spans="2:13" x14ac:dyDescent="0.25">
      <c r="B81" s="2">
        <v>48030</v>
      </c>
      <c r="C81" s="3">
        <f ca="1">LowProbability!D81</f>
        <v>739.95</v>
      </c>
      <c r="D81" s="3">
        <f ca="1">LowProbability!E81</f>
        <v>293</v>
      </c>
      <c r="E81" s="3">
        <f ca="1">MidProbability!D81</f>
        <v>1330.6</v>
      </c>
      <c r="F81" s="3">
        <f ca="1">MidProbability!E81</f>
        <v>612</v>
      </c>
      <c r="G81" s="3">
        <f ca="1">HighProbability!D81</f>
        <v>1921.25</v>
      </c>
      <c r="H81" s="3">
        <f ca="1">HighProbability!E81</f>
        <v>931</v>
      </c>
      <c r="I81" s="3">
        <f t="shared" ca="1" si="3"/>
        <v>1942.6</v>
      </c>
      <c r="J81" s="4">
        <f t="shared" ca="1" si="4"/>
        <v>0.68495830330484919</v>
      </c>
      <c r="K81" s="4">
        <f t="shared" ca="1" si="5"/>
        <v>0.31504169669515086</v>
      </c>
      <c r="L81" s="5">
        <v>0.2</v>
      </c>
      <c r="M81" s="5">
        <v>0.8</v>
      </c>
    </row>
    <row r="82" spans="2:13" x14ac:dyDescent="0.25">
      <c r="B82" s="2">
        <v>48061</v>
      </c>
      <c r="C82" s="3">
        <f ca="1">LowProbability!D82</f>
        <v>739.95</v>
      </c>
      <c r="D82" s="3">
        <f ca="1">LowProbability!E82</f>
        <v>293</v>
      </c>
      <c r="E82" s="3">
        <f ca="1">MidProbability!D82</f>
        <v>1330.6</v>
      </c>
      <c r="F82" s="3">
        <f ca="1">MidProbability!E82</f>
        <v>612</v>
      </c>
      <c r="G82" s="3">
        <f ca="1">HighProbability!D82</f>
        <v>1921.25</v>
      </c>
      <c r="H82" s="3">
        <f ca="1">HighProbability!E82</f>
        <v>931</v>
      </c>
      <c r="I82" s="3">
        <f t="shared" ca="1" si="3"/>
        <v>1942.6</v>
      </c>
      <c r="J82" s="4">
        <f t="shared" ca="1" si="4"/>
        <v>0.68495830330484919</v>
      </c>
      <c r="K82" s="4">
        <f t="shared" ca="1" si="5"/>
        <v>0.31504169669515086</v>
      </c>
      <c r="L82" s="5">
        <v>0.2</v>
      </c>
      <c r="M82" s="5">
        <v>0.8</v>
      </c>
    </row>
    <row r="83" spans="2:13" x14ac:dyDescent="0.25">
      <c r="B83" s="2">
        <v>48092</v>
      </c>
      <c r="C83" s="3">
        <f ca="1">LowProbability!D83</f>
        <v>739.95</v>
      </c>
      <c r="D83" s="3">
        <f ca="1">LowProbability!E83</f>
        <v>293</v>
      </c>
      <c r="E83" s="3">
        <f ca="1">MidProbability!D83</f>
        <v>1330.6</v>
      </c>
      <c r="F83" s="3">
        <f ca="1">MidProbability!E83</f>
        <v>612</v>
      </c>
      <c r="G83" s="3">
        <f ca="1">HighProbability!D83</f>
        <v>1921.25</v>
      </c>
      <c r="H83" s="3">
        <f ca="1">HighProbability!E83</f>
        <v>931</v>
      </c>
      <c r="I83" s="3">
        <f t="shared" ca="1" si="3"/>
        <v>1942.6</v>
      </c>
      <c r="J83" s="4">
        <f t="shared" ca="1" si="4"/>
        <v>0.68495830330484919</v>
      </c>
      <c r="K83" s="4">
        <f t="shared" ca="1" si="5"/>
        <v>0.31504169669515086</v>
      </c>
      <c r="L83" s="5">
        <v>0.2</v>
      </c>
      <c r="M83" s="5">
        <v>0.8</v>
      </c>
    </row>
    <row r="84" spans="2:13" x14ac:dyDescent="0.25">
      <c r="B84" s="2">
        <v>48122</v>
      </c>
      <c r="C84" s="3">
        <f ca="1">LowProbability!D84</f>
        <v>739.95</v>
      </c>
      <c r="D84" s="3">
        <f ca="1">LowProbability!E84</f>
        <v>293</v>
      </c>
      <c r="E84" s="3">
        <f ca="1">MidProbability!D84</f>
        <v>1330.6</v>
      </c>
      <c r="F84" s="3">
        <f ca="1">MidProbability!E84</f>
        <v>612</v>
      </c>
      <c r="G84" s="3">
        <f ca="1">HighProbability!D84</f>
        <v>1921.25</v>
      </c>
      <c r="H84" s="3">
        <f ca="1">HighProbability!E84</f>
        <v>931</v>
      </c>
      <c r="I84" s="3">
        <f t="shared" ca="1" si="3"/>
        <v>1942.6</v>
      </c>
      <c r="J84" s="4">
        <f t="shared" ca="1" si="4"/>
        <v>0.68495830330484919</v>
      </c>
      <c r="K84" s="4">
        <f t="shared" ca="1" si="5"/>
        <v>0.31504169669515086</v>
      </c>
      <c r="L84" s="5">
        <v>0.2</v>
      </c>
      <c r="M84" s="5">
        <v>0.8</v>
      </c>
    </row>
    <row r="85" spans="2:13" x14ac:dyDescent="0.25">
      <c r="B85" s="2">
        <v>48153</v>
      </c>
      <c r="C85" s="3">
        <f ca="1">LowProbability!D85</f>
        <v>743.85</v>
      </c>
      <c r="D85" s="3">
        <f ca="1">LowProbability!E85</f>
        <v>293</v>
      </c>
      <c r="E85" s="3">
        <f ca="1">MidProbability!D85</f>
        <v>1337.1</v>
      </c>
      <c r="F85" s="3">
        <f ca="1">MidProbability!E85</f>
        <v>612</v>
      </c>
      <c r="G85" s="3">
        <f ca="1">HighProbability!D85</f>
        <v>1930.35</v>
      </c>
      <c r="H85" s="3">
        <f ca="1">HighProbability!E85</f>
        <v>931</v>
      </c>
      <c r="I85" s="3">
        <f t="shared" ca="1" si="3"/>
        <v>1949.1</v>
      </c>
      <c r="J85" s="4">
        <f t="shared" ca="1" si="4"/>
        <v>0.68600892719716788</v>
      </c>
      <c r="K85" s="4">
        <f t="shared" ca="1" si="5"/>
        <v>0.31399107280283212</v>
      </c>
      <c r="L85" s="5">
        <v>0.2</v>
      </c>
      <c r="M85" s="5">
        <v>0.8</v>
      </c>
    </row>
    <row r="86" spans="2:13" x14ac:dyDescent="0.25">
      <c r="B86" s="2">
        <v>48183</v>
      </c>
      <c r="C86" s="3">
        <f ca="1">LowProbability!D86</f>
        <v>743.85</v>
      </c>
      <c r="D86" s="3">
        <f ca="1">LowProbability!E86</f>
        <v>293</v>
      </c>
      <c r="E86" s="3">
        <f ca="1">MidProbability!D86</f>
        <v>1337.1</v>
      </c>
      <c r="F86" s="3">
        <f ca="1">MidProbability!E86</f>
        <v>612</v>
      </c>
      <c r="G86" s="3">
        <f ca="1">HighProbability!D86</f>
        <v>1930.35</v>
      </c>
      <c r="H86" s="3">
        <f ca="1">HighProbability!E86</f>
        <v>931</v>
      </c>
      <c r="I86" s="3">
        <f t="shared" ca="1" si="3"/>
        <v>1949.1</v>
      </c>
      <c r="J86" s="4">
        <f t="shared" ca="1" si="4"/>
        <v>0.68600892719716788</v>
      </c>
      <c r="K86" s="4">
        <f t="shared" ca="1" si="5"/>
        <v>0.31399107280283212</v>
      </c>
      <c r="L86" s="5">
        <v>0.2</v>
      </c>
      <c r="M86" s="5">
        <v>0.8</v>
      </c>
    </row>
    <row r="87" spans="2:13" x14ac:dyDescent="0.25">
      <c r="B87" s="2">
        <v>48214</v>
      </c>
      <c r="C87" s="3">
        <f ca="1">LowProbability!D87</f>
        <v>743.85</v>
      </c>
      <c r="D87" s="3">
        <f ca="1">LowProbability!E87</f>
        <v>293</v>
      </c>
      <c r="E87" s="3">
        <f ca="1">MidProbability!D87</f>
        <v>1337.1</v>
      </c>
      <c r="F87" s="3">
        <f ca="1">MidProbability!E87</f>
        <v>612</v>
      </c>
      <c r="G87" s="3">
        <f ca="1">HighProbability!D87</f>
        <v>1930.35</v>
      </c>
      <c r="H87" s="3">
        <f ca="1">HighProbability!E87</f>
        <v>931</v>
      </c>
      <c r="I87" s="3">
        <f t="shared" ca="1" si="3"/>
        <v>1949.1</v>
      </c>
      <c r="J87" s="4">
        <f t="shared" ca="1" si="4"/>
        <v>0.68600892719716788</v>
      </c>
      <c r="K87" s="4">
        <f t="shared" ca="1" si="5"/>
        <v>0.31399107280283212</v>
      </c>
      <c r="L87" s="5">
        <v>0.2</v>
      </c>
      <c r="M87" s="5">
        <v>0.8</v>
      </c>
    </row>
    <row r="88" spans="2:13" x14ac:dyDescent="0.25">
      <c r="B88" s="2">
        <v>48245</v>
      </c>
      <c r="C88" s="3">
        <f ca="1">LowProbability!D88</f>
        <v>743.85</v>
      </c>
      <c r="D88" s="3">
        <f ca="1">LowProbability!E88</f>
        <v>293</v>
      </c>
      <c r="E88" s="3">
        <f ca="1">MidProbability!D88</f>
        <v>1337.1</v>
      </c>
      <c r="F88" s="3">
        <f ca="1">MidProbability!E88</f>
        <v>612</v>
      </c>
      <c r="G88" s="3">
        <f ca="1">HighProbability!D88</f>
        <v>1930.35</v>
      </c>
      <c r="H88" s="3">
        <f ca="1">HighProbability!E88</f>
        <v>931</v>
      </c>
      <c r="I88" s="3">
        <f t="shared" ca="1" si="3"/>
        <v>1949.1</v>
      </c>
      <c r="J88" s="4">
        <f t="shared" ca="1" si="4"/>
        <v>0.68600892719716788</v>
      </c>
      <c r="K88" s="4">
        <f t="shared" ca="1" si="5"/>
        <v>0.31399107280283212</v>
      </c>
      <c r="L88" s="5">
        <v>0.2</v>
      </c>
      <c r="M88" s="5">
        <v>0.8</v>
      </c>
    </row>
    <row r="89" spans="2:13" x14ac:dyDescent="0.25">
      <c r="B89" s="2">
        <v>48274</v>
      </c>
      <c r="C89" s="3">
        <f ca="1">LowProbability!D89</f>
        <v>747.45</v>
      </c>
      <c r="D89" s="3">
        <f ca="1">LowProbability!E89</f>
        <v>293</v>
      </c>
      <c r="E89" s="3">
        <f ca="1">MidProbability!D89</f>
        <v>1343.1</v>
      </c>
      <c r="F89" s="3">
        <f ca="1">MidProbability!E89</f>
        <v>612</v>
      </c>
      <c r="G89" s="3">
        <f ca="1">HighProbability!D89</f>
        <v>1938.75</v>
      </c>
      <c r="H89" s="3">
        <f ca="1">HighProbability!E89</f>
        <v>931</v>
      </c>
      <c r="I89" s="3">
        <f t="shared" ca="1" si="3"/>
        <v>1955.1</v>
      </c>
      <c r="J89" s="4">
        <f t="shared" ca="1" si="4"/>
        <v>0.6869725333742519</v>
      </c>
      <c r="K89" s="4">
        <f t="shared" ca="1" si="5"/>
        <v>0.31302746662574804</v>
      </c>
      <c r="L89" s="5">
        <v>0.2</v>
      </c>
      <c r="M89" s="5">
        <v>0.8</v>
      </c>
    </row>
    <row r="90" spans="2:13" x14ac:dyDescent="0.25">
      <c r="B90" s="2">
        <v>48305</v>
      </c>
      <c r="C90" s="3">
        <f ca="1">LowProbability!D90</f>
        <v>747.45</v>
      </c>
      <c r="D90" s="3">
        <f ca="1">LowProbability!E90</f>
        <v>293</v>
      </c>
      <c r="E90" s="3">
        <f ca="1">MidProbability!D90</f>
        <v>1343.1</v>
      </c>
      <c r="F90" s="3">
        <f ca="1">MidProbability!E90</f>
        <v>612</v>
      </c>
      <c r="G90" s="3">
        <f ca="1">HighProbability!D90</f>
        <v>1938.75</v>
      </c>
      <c r="H90" s="3">
        <f ca="1">HighProbability!E90</f>
        <v>931</v>
      </c>
      <c r="I90" s="3">
        <f t="shared" ca="1" si="3"/>
        <v>1955.1</v>
      </c>
      <c r="J90" s="4">
        <f t="shared" ca="1" si="4"/>
        <v>0.6869725333742519</v>
      </c>
      <c r="K90" s="4">
        <f t="shared" ca="1" si="5"/>
        <v>0.31302746662574804</v>
      </c>
      <c r="L90" s="5">
        <v>0.2</v>
      </c>
      <c r="M90" s="5">
        <v>0.8</v>
      </c>
    </row>
    <row r="91" spans="2:13" x14ac:dyDescent="0.25">
      <c r="B91" s="2">
        <v>48335</v>
      </c>
      <c r="C91" s="3">
        <f ca="1">LowProbability!D91</f>
        <v>747.45</v>
      </c>
      <c r="D91" s="3">
        <f ca="1">LowProbability!E91</f>
        <v>293</v>
      </c>
      <c r="E91" s="3">
        <f ca="1">MidProbability!D91</f>
        <v>1343.1</v>
      </c>
      <c r="F91" s="3">
        <f ca="1">MidProbability!E91</f>
        <v>612</v>
      </c>
      <c r="G91" s="3">
        <f ca="1">HighProbability!D91</f>
        <v>1938.75</v>
      </c>
      <c r="H91" s="3">
        <f ca="1">HighProbability!E91</f>
        <v>931</v>
      </c>
      <c r="I91" s="3">
        <f t="shared" ca="1" si="3"/>
        <v>1955.1</v>
      </c>
      <c r="J91" s="4">
        <f t="shared" ca="1" si="4"/>
        <v>0.6869725333742519</v>
      </c>
      <c r="K91" s="4">
        <f t="shared" ca="1" si="5"/>
        <v>0.31302746662574804</v>
      </c>
      <c r="L91" s="5">
        <v>0.2</v>
      </c>
      <c r="M91" s="5">
        <v>0.8</v>
      </c>
    </row>
    <row r="92" spans="2:13" x14ac:dyDescent="0.25">
      <c r="B92" s="2">
        <v>48366</v>
      </c>
      <c r="C92" s="3">
        <f ca="1">LowProbability!D92</f>
        <v>747.45</v>
      </c>
      <c r="D92" s="3">
        <f ca="1">LowProbability!E92</f>
        <v>293</v>
      </c>
      <c r="E92" s="3">
        <f ca="1">MidProbability!D92</f>
        <v>1343.1</v>
      </c>
      <c r="F92" s="3">
        <f ca="1">MidProbability!E92</f>
        <v>612</v>
      </c>
      <c r="G92" s="3">
        <f ca="1">HighProbability!D92</f>
        <v>1938.75</v>
      </c>
      <c r="H92" s="3">
        <f ca="1">HighProbability!E92</f>
        <v>931</v>
      </c>
      <c r="I92" s="3">
        <f t="shared" ca="1" si="3"/>
        <v>1955.1</v>
      </c>
      <c r="J92" s="4">
        <f t="shared" ca="1" si="4"/>
        <v>0.6869725333742519</v>
      </c>
      <c r="K92" s="4">
        <f t="shared" ca="1" si="5"/>
        <v>0.31302746662574804</v>
      </c>
      <c r="L92" s="5">
        <v>0.2</v>
      </c>
      <c r="M92" s="5">
        <v>0.8</v>
      </c>
    </row>
    <row r="93" spans="2:13" x14ac:dyDescent="0.25">
      <c r="B93" s="2">
        <v>48396</v>
      </c>
      <c r="C93" s="3">
        <f ca="1">LowProbability!D93</f>
        <v>747.45</v>
      </c>
      <c r="D93" s="3">
        <f ca="1">LowProbability!E93</f>
        <v>293</v>
      </c>
      <c r="E93" s="3">
        <f ca="1">MidProbability!D93</f>
        <v>1343.1</v>
      </c>
      <c r="F93" s="3">
        <f ca="1">MidProbability!E93</f>
        <v>612</v>
      </c>
      <c r="G93" s="3">
        <f ca="1">HighProbability!D93</f>
        <v>1938.75</v>
      </c>
      <c r="H93" s="3">
        <f ca="1">HighProbability!E93</f>
        <v>931</v>
      </c>
      <c r="I93" s="3">
        <f t="shared" ca="1" si="3"/>
        <v>1955.1</v>
      </c>
      <c r="J93" s="4">
        <f t="shared" ca="1" si="4"/>
        <v>0.6869725333742519</v>
      </c>
      <c r="K93" s="4">
        <f t="shared" ca="1" si="5"/>
        <v>0.31302746662574804</v>
      </c>
      <c r="L93" s="5">
        <v>0.2</v>
      </c>
      <c r="M93" s="5">
        <v>0.8</v>
      </c>
    </row>
    <row r="94" spans="2:13" x14ac:dyDescent="0.25">
      <c r="B94" s="2">
        <v>48427</v>
      </c>
      <c r="C94" s="3">
        <f ca="1">LowProbability!D94</f>
        <v>747.45</v>
      </c>
      <c r="D94" s="3">
        <f ca="1">LowProbability!E94</f>
        <v>293</v>
      </c>
      <c r="E94" s="3">
        <f ca="1">MidProbability!D94</f>
        <v>1343.1</v>
      </c>
      <c r="F94" s="3">
        <f ca="1">MidProbability!E94</f>
        <v>612</v>
      </c>
      <c r="G94" s="3">
        <f ca="1">HighProbability!D94</f>
        <v>1938.75</v>
      </c>
      <c r="H94" s="3">
        <f ca="1">HighProbability!E94</f>
        <v>931</v>
      </c>
      <c r="I94" s="3">
        <f t="shared" ca="1" si="3"/>
        <v>1955.1</v>
      </c>
      <c r="J94" s="4">
        <f t="shared" ca="1" si="4"/>
        <v>0.6869725333742519</v>
      </c>
      <c r="K94" s="4">
        <f t="shared" ca="1" si="5"/>
        <v>0.31302746662574804</v>
      </c>
      <c r="L94" s="5">
        <v>0.2</v>
      </c>
      <c r="M94" s="5">
        <v>0.8</v>
      </c>
    </row>
    <row r="95" spans="2:13" x14ac:dyDescent="0.25">
      <c r="B95" s="2">
        <v>48458</v>
      </c>
      <c r="C95" s="3">
        <f ca="1">LowProbability!D95</f>
        <v>747.45</v>
      </c>
      <c r="D95" s="3">
        <f ca="1">LowProbability!E95</f>
        <v>293</v>
      </c>
      <c r="E95" s="3">
        <f ca="1">MidProbability!D95</f>
        <v>1343.1</v>
      </c>
      <c r="F95" s="3">
        <f ca="1">MidProbability!E95</f>
        <v>612</v>
      </c>
      <c r="G95" s="3">
        <f ca="1">HighProbability!D95</f>
        <v>1938.75</v>
      </c>
      <c r="H95" s="3">
        <f ca="1">HighProbability!E95</f>
        <v>931</v>
      </c>
      <c r="I95" s="3">
        <f t="shared" ca="1" si="3"/>
        <v>1955.1</v>
      </c>
      <c r="J95" s="4">
        <f t="shared" ca="1" si="4"/>
        <v>0.6869725333742519</v>
      </c>
      <c r="K95" s="4">
        <f t="shared" ca="1" si="5"/>
        <v>0.31302746662574804</v>
      </c>
      <c r="L95" s="5">
        <v>0.2</v>
      </c>
      <c r="M95" s="5">
        <v>0.8</v>
      </c>
    </row>
    <row r="96" spans="2:13" x14ac:dyDescent="0.25">
      <c r="B96" s="2">
        <v>48488</v>
      </c>
      <c r="C96" s="3">
        <f ca="1">LowProbability!D96</f>
        <v>747.45</v>
      </c>
      <c r="D96" s="3">
        <f ca="1">LowProbability!E96</f>
        <v>293</v>
      </c>
      <c r="E96" s="3">
        <f ca="1">MidProbability!D96</f>
        <v>1343.1</v>
      </c>
      <c r="F96" s="3">
        <f ca="1">MidProbability!E96</f>
        <v>612</v>
      </c>
      <c r="G96" s="3">
        <f ca="1">HighProbability!D96</f>
        <v>1938.75</v>
      </c>
      <c r="H96" s="3">
        <f ca="1">HighProbability!E96</f>
        <v>931</v>
      </c>
      <c r="I96" s="3">
        <f t="shared" ca="1" si="3"/>
        <v>1955.1</v>
      </c>
      <c r="J96" s="4">
        <f t="shared" ca="1" si="4"/>
        <v>0.6869725333742519</v>
      </c>
      <c r="K96" s="4">
        <f t="shared" ca="1" si="5"/>
        <v>0.31302746662574804</v>
      </c>
      <c r="L96" s="5">
        <v>0.2</v>
      </c>
      <c r="M96" s="5">
        <v>0.8</v>
      </c>
    </row>
    <row r="97" spans="2:13" x14ac:dyDescent="0.25">
      <c r="B97" s="2">
        <v>48519</v>
      </c>
      <c r="C97" s="3">
        <f ca="1">LowProbability!D97</f>
        <v>747.45</v>
      </c>
      <c r="D97" s="3">
        <f ca="1">LowProbability!E97</f>
        <v>293</v>
      </c>
      <c r="E97" s="3">
        <f ca="1">MidProbability!D97</f>
        <v>1343.1</v>
      </c>
      <c r="F97" s="3">
        <f ca="1">MidProbability!E97</f>
        <v>612</v>
      </c>
      <c r="G97" s="3">
        <f ca="1">HighProbability!D97</f>
        <v>1938.75</v>
      </c>
      <c r="H97" s="3">
        <f ca="1">HighProbability!E97</f>
        <v>931</v>
      </c>
      <c r="I97" s="3">
        <f t="shared" ca="1" si="3"/>
        <v>1955.1</v>
      </c>
      <c r="J97" s="4">
        <f t="shared" ca="1" si="4"/>
        <v>0.6869725333742519</v>
      </c>
      <c r="K97" s="4">
        <f t="shared" ca="1" si="5"/>
        <v>0.31302746662574804</v>
      </c>
      <c r="L97" s="5">
        <v>0.2</v>
      </c>
      <c r="M97" s="5">
        <v>0.8</v>
      </c>
    </row>
    <row r="98" spans="2:13" x14ac:dyDescent="0.25">
      <c r="B98" s="2">
        <v>48549</v>
      </c>
      <c r="C98" s="3">
        <f ca="1">LowProbability!D98</f>
        <v>747.45</v>
      </c>
      <c r="D98" s="3">
        <f ca="1">LowProbability!E98</f>
        <v>293</v>
      </c>
      <c r="E98" s="3">
        <f ca="1">MidProbability!D98</f>
        <v>1343.1</v>
      </c>
      <c r="F98" s="3">
        <f ca="1">MidProbability!E98</f>
        <v>612</v>
      </c>
      <c r="G98" s="3">
        <f ca="1">HighProbability!D98</f>
        <v>1938.75</v>
      </c>
      <c r="H98" s="3">
        <f ca="1">HighProbability!E98</f>
        <v>931</v>
      </c>
      <c r="I98" s="3">
        <f t="shared" ca="1" si="3"/>
        <v>1955.1</v>
      </c>
      <c r="J98" s="4">
        <f t="shared" ca="1" si="4"/>
        <v>0.6869725333742519</v>
      </c>
      <c r="K98" s="4">
        <f t="shared" ca="1" si="5"/>
        <v>0.31302746662574804</v>
      </c>
      <c r="L98" s="5">
        <v>0.2</v>
      </c>
      <c r="M98" s="5">
        <v>0.8</v>
      </c>
    </row>
    <row r="99" spans="2:13" x14ac:dyDescent="0.25">
      <c r="B99" s="2">
        <v>48580</v>
      </c>
      <c r="C99" s="3">
        <f ca="1">LowProbability!D99</f>
        <v>747.45</v>
      </c>
      <c r="D99" s="3">
        <f ca="1">LowProbability!E99</f>
        <v>293</v>
      </c>
      <c r="E99" s="3">
        <f ca="1">MidProbability!D99</f>
        <v>1343.1</v>
      </c>
      <c r="F99" s="3">
        <f ca="1">MidProbability!E99</f>
        <v>612</v>
      </c>
      <c r="G99" s="3">
        <f ca="1">HighProbability!D99</f>
        <v>1938.75</v>
      </c>
      <c r="H99" s="3">
        <f ca="1">HighProbability!E99</f>
        <v>931</v>
      </c>
      <c r="I99" s="3">
        <f t="shared" ca="1" si="3"/>
        <v>1955.1</v>
      </c>
      <c r="J99" s="4">
        <f t="shared" ca="1" si="4"/>
        <v>0.6869725333742519</v>
      </c>
      <c r="K99" s="4">
        <f t="shared" ca="1" si="5"/>
        <v>0.31302746662574804</v>
      </c>
      <c r="L99" s="5">
        <v>0.2</v>
      </c>
      <c r="M99" s="5">
        <v>0.8</v>
      </c>
    </row>
    <row r="100" spans="2:13" x14ac:dyDescent="0.25">
      <c r="B100" s="2">
        <v>48611</v>
      </c>
      <c r="C100" s="3">
        <f ca="1">LowProbability!D100</f>
        <v>747.45</v>
      </c>
      <c r="D100" s="3">
        <f ca="1">LowProbability!E100</f>
        <v>293</v>
      </c>
      <c r="E100" s="3">
        <f ca="1">MidProbability!D100</f>
        <v>1343.1</v>
      </c>
      <c r="F100" s="3">
        <f ca="1">MidProbability!E100</f>
        <v>612</v>
      </c>
      <c r="G100" s="3">
        <f ca="1">HighProbability!D100</f>
        <v>1938.75</v>
      </c>
      <c r="H100" s="3">
        <f ca="1">HighProbability!E100</f>
        <v>931</v>
      </c>
      <c r="I100" s="3">
        <f t="shared" ca="1" si="3"/>
        <v>1955.1</v>
      </c>
      <c r="J100" s="4">
        <f t="shared" ca="1" si="4"/>
        <v>0.6869725333742519</v>
      </c>
      <c r="K100" s="4">
        <f t="shared" ca="1" si="5"/>
        <v>0.31302746662574804</v>
      </c>
      <c r="L100" s="5">
        <v>0.2</v>
      </c>
      <c r="M100" s="5">
        <v>0.8</v>
      </c>
    </row>
    <row r="101" spans="2:13" x14ac:dyDescent="0.25">
      <c r="B101" s="2">
        <v>48639</v>
      </c>
      <c r="C101" s="3">
        <f ca="1">LowProbability!D101</f>
        <v>747.45</v>
      </c>
      <c r="D101" s="3">
        <f ca="1">LowProbability!E101</f>
        <v>293</v>
      </c>
      <c r="E101" s="3">
        <f ca="1">MidProbability!D101</f>
        <v>1343.1</v>
      </c>
      <c r="F101" s="3">
        <f ca="1">MidProbability!E101</f>
        <v>612</v>
      </c>
      <c r="G101" s="3">
        <f ca="1">HighProbability!D101</f>
        <v>1938.75</v>
      </c>
      <c r="H101" s="3">
        <f ca="1">HighProbability!E101</f>
        <v>931</v>
      </c>
      <c r="I101" s="3">
        <f t="shared" ca="1" si="3"/>
        <v>1955.1</v>
      </c>
      <c r="J101" s="4">
        <f t="shared" ca="1" si="4"/>
        <v>0.6869725333742519</v>
      </c>
      <c r="K101" s="4">
        <f t="shared" ca="1" si="5"/>
        <v>0.31302746662574804</v>
      </c>
      <c r="L101" s="5">
        <v>0.2</v>
      </c>
      <c r="M101" s="5">
        <v>0.8</v>
      </c>
    </row>
    <row r="102" spans="2:13" x14ac:dyDescent="0.25">
      <c r="B102" s="2">
        <v>48670</v>
      </c>
      <c r="C102" s="3">
        <f ca="1">LowProbability!D102</f>
        <v>747.45</v>
      </c>
      <c r="D102" s="3">
        <f ca="1">LowProbability!E102</f>
        <v>293</v>
      </c>
      <c r="E102" s="3">
        <f ca="1">MidProbability!D102</f>
        <v>1343.1</v>
      </c>
      <c r="F102" s="3">
        <f ca="1">MidProbability!E102</f>
        <v>612</v>
      </c>
      <c r="G102" s="3">
        <f ca="1">HighProbability!D102</f>
        <v>1938.75</v>
      </c>
      <c r="H102" s="3">
        <f ca="1">HighProbability!E102</f>
        <v>931</v>
      </c>
      <c r="I102" s="3">
        <f t="shared" ca="1" si="3"/>
        <v>1955.1</v>
      </c>
      <c r="J102" s="4">
        <f t="shared" ca="1" si="4"/>
        <v>0.6869725333742519</v>
      </c>
      <c r="K102" s="4">
        <f t="shared" ca="1" si="5"/>
        <v>0.31302746662574804</v>
      </c>
      <c r="L102" s="5">
        <v>0.2</v>
      </c>
      <c r="M102" s="5">
        <v>0.8</v>
      </c>
    </row>
    <row r="103" spans="2:13" x14ac:dyDescent="0.25">
      <c r="B103" s="2">
        <v>48700</v>
      </c>
      <c r="C103" s="3">
        <f ca="1">LowProbability!D103</f>
        <v>747.45</v>
      </c>
      <c r="D103" s="3">
        <f ca="1">LowProbability!E103</f>
        <v>293</v>
      </c>
      <c r="E103" s="3">
        <f ca="1">MidProbability!D103</f>
        <v>1343.1</v>
      </c>
      <c r="F103" s="3">
        <f ca="1">MidProbability!E103</f>
        <v>612</v>
      </c>
      <c r="G103" s="3">
        <f ca="1">HighProbability!D103</f>
        <v>1938.75</v>
      </c>
      <c r="H103" s="3">
        <f ca="1">HighProbability!E103</f>
        <v>931</v>
      </c>
      <c r="I103" s="3">
        <f t="shared" ca="1" si="3"/>
        <v>1955.1</v>
      </c>
      <c r="J103" s="4">
        <f t="shared" ca="1" si="4"/>
        <v>0.6869725333742519</v>
      </c>
      <c r="K103" s="4">
        <f t="shared" ca="1" si="5"/>
        <v>0.31302746662574804</v>
      </c>
      <c r="L103" s="5">
        <v>0.2</v>
      </c>
      <c r="M103" s="5">
        <v>0.8</v>
      </c>
    </row>
    <row r="104" spans="2:13" x14ac:dyDescent="0.25">
      <c r="B104" s="2">
        <v>48731</v>
      </c>
      <c r="C104" s="3">
        <f ca="1">LowProbability!D104</f>
        <v>747.45</v>
      </c>
      <c r="D104" s="3">
        <f ca="1">LowProbability!E104</f>
        <v>293</v>
      </c>
      <c r="E104" s="3">
        <f ca="1">MidProbability!D104</f>
        <v>1343.1</v>
      </c>
      <c r="F104" s="3">
        <f ca="1">MidProbability!E104</f>
        <v>612</v>
      </c>
      <c r="G104" s="3">
        <f ca="1">HighProbability!D104</f>
        <v>1938.75</v>
      </c>
      <c r="H104" s="3">
        <f ca="1">HighProbability!E104</f>
        <v>931</v>
      </c>
      <c r="I104" s="3">
        <f t="shared" ca="1" si="3"/>
        <v>1955.1</v>
      </c>
      <c r="J104" s="4">
        <f t="shared" ca="1" si="4"/>
        <v>0.6869725333742519</v>
      </c>
      <c r="K104" s="4">
        <f t="shared" ca="1" si="5"/>
        <v>0.31302746662574804</v>
      </c>
      <c r="L104" s="5">
        <v>0.2</v>
      </c>
      <c r="M104" s="5">
        <v>0.8</v>
      </c>
    </row>
    <row r="105" spans="2:13" x14ac:dyDescent="0.25">
      <c r="B105" s="2">
        <v>48761</v>
      </c>
      <c r="C105" s="3">
        <f ca="1">LowProbability!D105</f>
        <v>747.45</v>
      </c>
      <c r="D105" s="3">
        <f ca="1">LowProbability!E105</f>
        <v>293</v>
      </c>
      <c r="E105" s="3">
        <f ca="1">MidProbability!D105</f>
        <v>1343.1</v>
      </c>
      <c r="F105" s="3">
        <f ca="1">MidProbability!E105</f>
        <v>612</v>
      </c>
      <c r="G105" s="3">
        <f ca="1">HighProbability!D105</f>
        <v>1938.75</v>
      </c>
      <c r="H105" s="3">
        <f ca="1">HighProbability!E105</f>
        <v>931</v>
      </c>
      <c r="I105" s="3">
        <f t="shared" ca="1" si="3"/>
        <v>1955.1</v>
      </c>
      <c r="J105" s="4">
        <f t="shared" ca="1" si="4"/>
        <v>0.6869725333742519</v>
      </c>
      <c r="K105" s="4">
        <f t="shared" ca="1" si="5"/>
        <v>0.31302746662574804</v>
      </c>
      <c r="L105" s="5">
        <v>0.2</v>
      </c>
      <c r="M105" s="5">
        <v>0.8</v>
      </c>
    </row>
    <row r="106" spans="2:13" x14ac:dyDescent="0.25">
      <c r="B106" s="2">
        <v>48792</v>
      </c>
      <c r="C106" s="3">
        <f ca="1">LowProbability!D106</f>
        <v>747.45</v>
      </c>
      <c r="D106" s="3">
        <f ca="1">LowProbability!E106</f>
        <v>293</v>
      </c>
      <c r="E106" s="3">
        <f ca="1">MidProbability!D106</f>
        <v>1343.1</v>
      </c>
      <c r="F106" s="3">
        <f ca="1">MidProbability!E106</f>
        <v>612</v>
      </c>
      <c r="G106" s="3">
        <f ca="1">HighProbability!D106</f>
        <v>1938.75</v>
      </c>
      <c r="H106" s="3">
        <f ca="1">HighProbability!E106</f>
        <v>931</v>
      </c>
      <c r="I106" s="3">
        <f t="shared" ca="1" si="3"/>
        <v>1955.1</v>
      </c>
      <c r="J106" s="4">
        <f t="shared" ca="1" si="4"/>
        <v>0.6869725333742519</v>
      </c>
      <c r="K106" s="4">
        <f t="shared" ca="1" si="5"/>
        <v>0.31302746662574804</v>
      </c>
      <c r="L106" s="5">
        <v>0.2</v>
      </c>
      <c r="M106" s="5">
        <v>0.8</v>
      </c>
    </row>
    <row r="107" spans="2:13" x14ac:dyDescent="0.25">
      <c r="B107" s="2">
        <v>48823</v>
      </c>
      <c r="C107" s="3">
        <f ca="1">LowProbability!D107</f>
        <v>747.45</v>
      </c>
      <c r="D107" s="3">
        <f ca="1">LowProbability!E107</f>
        <v>293</v>
      </c>
      <c r="E107" s="3">
        <f ca="1">MidProbability!D107</f>
        <v>1343.1</v>
      </c>
      <c r="F107" s="3">
        <f ca="1">MidProbability!E107</f>
        <v>612</v>
      </c>
      <c r="G107" s="3">
        <f ca="1">HighProbability!D107</f>
        <v>1938.75</v>
      </c>
      <c r="H107" s="3">
        <f ca="1">HighProbability!E107</f>
        <v>931</v>
      </c>
      <c r="I107" s="3">
        <f t="shared" ca="1" si="3"/>
        <v>1955.1</v>
      </c>
      <c r="J107" s="4">
        <f t="shared" ca="1" si="4"/>
        <v>0.6869725333742519</v>
      </c>
      <c r="K107" s="4">
        <f t="shared" ca="1" si="5"/>
        <v>0.31302746662574804</v>
      </c>
      <c r="L107" s="5">
        <v>0.2</v>
      </c>
      <c r="M107" s="5">
        <v>0.8</v>
      </c>
    </row>
    <row r="108" spans="2:13" x14ac:dyDescent="0.25">
      <c r="B108" s="2">
        <v>48853</v>
      </c>
      <c r="C108" s="3">
        <f ca="1">LowProbability!D108</f>
        <v>747.45</v>
      </c>
      <c r="D108" s="3">
        <f ca="1">LowProbability!E108</f>
        <v>293</v>
      </c>
      <c r="E108" s="3">
        <f ca="1">MidProbability!D108</f>
        <v>1343.1</v>
      </c>
      <c r="F108" s="3">
        <f ca="1">MidProbability!E108</f>
        <v>612</v>
      </c>
      <c r="G108" s="3">
        <f ca="1">HighProbability!D108</f>
        <v>1938.75</v>
      </c>
      <c r="H108" s="3">
        <f ca="1">HighProbability!E108</f>
        <v>931</v>
      </c>
      <c r="I108" s="3">
        <f t="shared" ca="1" si="3"/>
        <v>1955.1</v>
      </c>
      <c r="J108" s="4">
        <f t="shared" ca="1" si="4"/>
        <v>0.6869725333742519</v>
      </c>
      <c r="K108" s="4">
        <f t="shared" ca="1" si="5"/>
        <v>0.31302746662574804</v>
      </c>
      <c r="L108" s="5">
        <v>0.2</v>
      </c>
      <c r="M108" s="5">
        <v>0.8</v>
      </c>
    </row>
    <row r="109" spans="2:13" x14ac:dyDescent="0.25">
      <c r="B109" s="2">
        <v>48884</v>
      </c>
      <c r="C109" s="3">
        <f ca="1">LowProbability!D109</f>
        <v>747.45</v>
      </c>
      <c r="D109" s="3">
        <f ca="1">LowProbability!E109</f>
        <v>293</v>
      </c>
      <c r="E109" s="3">
        <f ca="1">MidProbability!D109</f>
        <v>1343.1</v>
      </c>
      <c r="F109" s="3">
        <f ca="1">MidProbability!E109</f>
        <v>612</v>
      </c>
      <c r="G109" s="3">
        <f ca="1">HighProbability!D109</f>
        <v>1938.75</v>
      </c>
      <c r="H109" s="3">
        <f ca="1">HighProbability!E109</f>
        <v>931</v>
      </c>
      <c r="I109" s="3">
        <f t="shared" ca="1" si="3"/>
        <v>1955.1</v>
      </c>
      <c r="J109" s="4">
        <f t="shared" ca="1" si="4"/>
        <v>0.6869725333742519</v>
      </c>
      <c r="K109" s="4">
        <f t="shared" ca="1" si="5"/>
        <v>0.31302746662574804</v>
      </c>
      <c r="L109" s="5">
        <v>0.2</v>
      </c>
      <c r="M109" s="5">
        <v>0.8</v>
      </c>
    </row>
    <row r="110" spans="2:13" x14ac:dyDescent="0.25">
      <c r="B110" s="2">
        <v>48914</v>
      </c>
      <c r="C110" s="3">
        <f ca="1">LowProbability!D110</f>
        <v>747.45</v>
      </c>
      <c r="D110" s="3">
        <f ca="1">LowProbability!E110</f>
        <v>293</v>
      </c>
      <c r="E110" s="3">
        <f ca="1">MidProbability!D110</f>
        <v>1343.1</v>
      </c>
      <c r="F110" s="3">
        <f ca="1">MidProbability!E110</f>
        <v>612</v>
      </c>
      <c r="G110" s="3">
        <f ca="1">HighProbability!D110</f>
        <v>1938.75</v>
      </c>
      <c r="H110" s="3">
        <f ca="1">HighProbability!E110</f>
        <v>931</v>
      </c>
      <c r="I110" s="3">
        <f t="shared" ca="1" si="3"/>
        <v>1955.1</v>
      </c>
      <c r="J110" s="4">
        <f t="shared" ca="1" si="4"/>
        <v>0.6869725333742519</v>
      </c>
      <c r="K110" s="4">
        <f t="shared" ca="1" si="5"/>
        <v>0.31302746662574804</v>
      </c>
      <c r="L110" s="5">
        <v>0.2</v>
      </c>
      <c r="M110" s="5">
        <v>0.8</v>
      </c>
    </row>
    <row r="111" spans="2:13" x14ac:dyDescent="0.25">
      <c r="L111" s="5"/>
      <c r="M111" s="5"/>
    </row>
    <row r="112" spans="2:13" x14ac:dyDescent="0.25">
      <c r="L112" s="5"/>
      <c r="M112" s="5"/>
    </row>
    <row r="113" spans="12:13" x14ac:dyDescent="0.25">
      <c r="L113" s="5"/>
      <c r="M113" s="5"/>
    </row>
    <row r="114" spans="12:13" x14ac:dyDescent="0.25">
      <c r="L114" s="5"/>
      <c r="M114" s="5"/>
    </row>
    <row r="115" spans="12:13" x14ac:dyDescent="0.25">
      <c r="L115" s="5"/>
      <c r="M115" s="5"/>
    </row>
    <row r="116" spans="12:13" x14ac:dyDescent="0.25">
      <c r="L116" s="5"/>
      <c r="M116" s="5"/>
    </row>
    <row r="117" spans="12:13" x14ac:dyDescent="0.25">
      <c r="L117" s="5"/>
      <c r="M117" s="5"/>
    </row>
    <row r="118" spans="12:13" x14ac:dyDescent="0.25">
      <c r="L118" s="5"/>
      <c r="M118" s="5"/>
    </row>
    <row r="119" spans="12:13" x14ac:dyDescent="0.25">
      <c r="L119" s="5"/>
      <c r="M119" s="5"/>
    </row>
    <row r="120" spans="12:13" x14ac:dyDescent="0.25">
      <c r="L120" s="5"/>
      <c r="M120" s="5"/>
    </row>
    <row r="121" spans="12:13" x14ac:dyDescent="0.25">
      <c r="L121" s="5"/>
      <c r="M121" s="5"/>
    </row>
    <row r="122" spans="12:13" x14ac:dyDescent="0.25">
      <c r="L122" s="5"/>
      <c r="M122" s="5"/>
    </row>
    <row r="123" spans="12:13" x14ac:dyDescent="0.25">
      <c r="L123" s="5"/>
      <c r="M123" s="5"/>
    </row>
    <row r="124" spans="12:13" x14ac:dyDescent="0.25">
      <c r="L124" s="5"/>
      <c r="M124" s="5"/>
    </row>
    <row r="125" spans="12:13" x14ac:dyDescent="0.25">
      <c r="L125" s="5"/>
      <c r="M125" s="5"/>
    </row>
    <row r="126" spans="12:13" x14ac:dyDescent="0.25">
      <c r="L126" s="5"/>
      <c r="M126" s="5"/>
    </row>
    <row r="127" spans="12:13" x14ac:dyDescent="0.25">
      <c r="L127" s="5"/>
      <c r="M127" s="5"/>
    </row>
    <row r="128" spans="12:13" x14ac:dyDescent="0.25">
      <c r="L128" s="5"/>
      <c r="M128" s="5"/>
    </row>
    <row r="129" spans="12:13" x14ac:dyDescent="0.25">
      <c r="L129" s="5"/>
      <c r="M129" s="5"/>
    </row>
    <row r="130" spans="12:13" x14ac:dyDescent="0.25">
      <c r="L130" s="5"/>
      <c r="M130" s="5"/>
    </row>
    <row r="131" spans="12:13" x14ac:dyDescent="0.25">
      <c r="L131" s="5"/>
      <c r="M131" s="5"/>
    </row>
    <row r="132" spans="12:13" x14ac:dyDescent="0.25">
      <c r="L132" s="5"/>
      <c r="M132" s="5"/>
    </row>
    <row r="133" spans="12:13" x14ac:dyDescent="0.25">
      <c r="L133" s="5"/>
      <c r="M133" s="5"/>
    </row>
    <row r="134" spans="12:13" x14ac:dyDescent="0.25">
      <c r="L134" s="5"/>
      <c r="M134" s="5"/>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A3048-AB5A-4A18-8597-D97AF23BF8FC}">
  <sheetPr>
    <tabColor theme="0" tint="-0.499984740745262"/>
  </sheetPr>
  <dimension ref="B1:W112"/>
  <sheetViews>
    <sheetView zoomScale="80" zoomScaleNormal="80" workbookViewId="0">
      <pane xSplit="4" ySplit="2" topLeftCell="E87" activePane="bottomRight" state="frozen"/>
      <selection activeCell="B20" sqref="B20"/>
      <selection pane="topRight" activeCell="B20" sqref="B20"/>
      <selection pane="bottomLeft" activeCell="B20" sqref="B20"/>
      <selection pane="bottomRight"/>
    </sheetView>
  </sheetViews>
  <sheetFormatPr defaultRowHeight="15" x14ac:dyDescent="0.25"/>
  <cols>
    <col min="1" max="1" width="2.85546875" customWidth="1"/>
    <col min="2" max="2" width="32.140625" customWidth="1"/>
    <col min="3" max="3" width="15" bestFit="1" customWidth="1"/>
    <col min="4" max="4" width="16.5703125" bestFit="1" customWidth="1"/>
    <col min="5" max="5" width="13.42578125" customWidth="1"/>
    <col min="6" max="7" width="26.5703125" customWidth="1"/>
    <col min="8" max="8" width="15" customWidth="1"/>
    <col min="9" max="9" width="23.28515625" bestFit="1" customWidth="1"/>
    <col min="10" max="10" width="15.140625" bestFit="1" customWidth="1"/>
    <col min="11" max="11" width="16.140625" bestFit="1" customWidth="1"/>
    <col min="12" max="12" width="13.42578125" bestFit="1" customWidth="1"/>
    <col min="13" max="13" width="17.140625" bestFit="1" customWidth="1"/>
    <col min="14" max="14" width="18.5703125" bestFit="1" customWidth="1"/>
    <col min="15" max="15" width="12.5703125" bestFit="1" customWidth="1"/>
    <col min="16" max="16" width="16.7109375" bestFit="1" customWidth="1"/>
    <col min="17" max="17" width="11.7109375" bestFit="1" customWidth="1"/>
    <col min="18" max="18" width="15" bestFit="1" customWidth="1"/>
    <col min="19" max="19" width="11.42578125" bestFit="1" customWidth="1"/>
    <col min="20" max="20" width="14.7109375" bestFit="1" customWidth="1"/>
  </cols>
  <sheetData>
    <row r="1" spans="2:23" x14ac:dyDescent="0.25">
      <c r="B1" s="12" t="s">
        <v>245</v>
      </c>
    </row>
    <row r="2" spans="2:23" x14ac:dyDescent="0.25">
      <c r="B2" t="s">
        <v>75</v>
      </c>
      <c r="C2" t="s">
        <v>87</v>
      </c>
      <c r="D2" t="s">
        <v>88</v>
      </c>
      <c r="E2">
        <v>1</v>
      </c>
      <c r="F2">
        <v>2</v>
      </c>
      <c r="G2">
        <v>3</v>
      </c>
      <c r="H2">
        <v>4</v>
      </c>
      <c r="I2">
        <v>5</v>
      </c>
      <c r="J2">
        <v>6</v>
      </c>
      <c r="K2">
        <v>7</v>
      </c>
      <c r="L2">
        <v>8</v>
      </c>
      <c r="M2">
        <v>9</v>
      </c>
      <c r="N2">
        <v>10</v>
      </c>
      <c r="O2">
        <v>11</v>
      </c>
      <c r="P2">
        <v>12</v>
      </c>
      <c r="Q2">
        <v>13</v>
      </c>
      <c r="R2">
        <v>14</v>
      </c>
      <c r="S2">
        <v>15</v>
      </c>
      <c r="T2">
        <v>16</v>
      </c>
      <c r="U2">
        <v>17</v>
      </c>
      <c r="V2">
        <v>18</v>
      </c>
    </row>
    <row r="3" spans="2:23" x14ac:dyDescent="0.25">
      <c r="B3" s="6">
        <v>45658</v>
      </c>
      <c r="C3" s="7">
        <v>0</v>
      </c>
      <c r="D3" s="3">
        <f t="shared" ref="D3:D34" si="0">SUM(E3:T3)</f>
        <v>0</v>
      </c>
      <c r="E3" s="7">
        <v>0</v>
      </c>
      <c r="F3" s="7">
        <v>0</v>
      </c>
      <c r="G3" s="7">
        <v>0</v>
      </c>
      <c r="H3" s="7">
        <v>0</v>
      </c>
      <c r="I3" s="7">
        <v>0</v>
      </c>
      <c r="J3" s="7">
        <v>0</v>
      </c>
      <c r="K3" s="7">
        <v>0</v>
      </c>
      <c r="L3" s="7">
        <v>0</v>
      </c>
      <c r="M3" s="7">
        <v>0</v>
      </c>
      <c r="N3" s="7">
        <v>0</v>
      </c>
      <c r="O3" s="7">
        <v>0</v>
      </c>
      <c r="P3" s="7">
        <v>0</v>
      </c>
      <c r="Q3" s="7">
        <v>0</v>
      </c>
      <c r="R3" s="7">
        <v>0</v>
      </c>
      <c r="S3" s="7">
        <v>0</v>
      </c>
      <c r="T3" s="7">
        <v>0</v>
      </c>
      <c r="U3" s="7">
        <v>0</v>
      </c>
      <c r="V3" s="7">
        <v>0</v>
      </c>
      <c r="W3" s="7"/>
    </row>
    <row r="4" spans="2:23" x14ac:dyDescent="0.25">
      <c r="B4" s="6">
        <v>45689</v>
      </c>
      <c r="C4" s="7">
        <v>0</v>
      </c>
      <c r="D4" s="3">
        <f t="shared" si="0"/>
        <v>0</v>
      </c>
      <c r="E4" s="7">
        <v>0</v>
      </c>
      <c r="F4" s="7">
        <v>0</v>
      </c>
      <c r="G4" s="7">
        <v>0</v>
      </c>
      <c r="H4" s="7">
        <v>0</v>
      </c>
      <c r="I4" s="7">
        <v>0</v>
      </c>
      <c r="J4" s="7">
        <v>0</v>
      </c>
      <c r="K4" s="7">
        <v>0</v>
      </c>
      <c r="L4" s="7">
        <v>0</v>
      </c>
      <c r="M4" s="7">
        <v>0</v>
      </c>
      <c r="N4" s="7">
        <v>0</v>
      </c>
      <c r="O4" s="7">
        <v>0</v>
      </c>
      <c r="P4" s="7">
        <v>0</v>
      </c>
      <c r="Q4" s="7">
        <v>0</v>
      </c>
      <c r="R4" s="7">
        <v>0</v>
      </c>
      <c r="S4" s="7">
        <v>0</v>
      </c>
      <c r="T4" s="7">
        <v>0</v>
      </c>
      <c r="U4" s="7">
        <v>0</v>
      </c>
      <c r="V4" s="7">
        <v>0</v>
      </c>
    </row>
    <row r="5" spans="2:23" x14ac:dyDescent="0.25">
      <c r="B5" s="6">
        <v>45717</v>
      </c>
      <c r="C5" s="7">
        <v>0</v>
      </c>
      <c r="D5" s="3">
        <f t="shared" si="0"/>
        <v>0</v>
      </c>
      <c r="E5" s="7">
        <v>0</v>
      </c>
      <c r="F5" s="7">
        <v>0</v>
      </c>
      <c r="G5" s="7">
        <v>0</v>
      </c>
      <c r="H5" s="7">
        <v>0</v>
      </c>
      <c r="I5" s="7">
        <v>0</v>
      </c>
      <c r="J5" s="7">
        <v>0</v>
      </c>
      <c r="K5" s="7">
        <v>0</v>
      </c>
      <c r="L5" s="7">
        <v>0</v>
      </c>
      <c r="M5" s="7">
        <v>0</v>
      </c>
      <c r="N5" s="7">
        <v>0</v>
      </c>
      <c r="O5" s="7">
        <v>0</v>
      </c>
      <c r="P5" s="7">
        <v>0</v>
      </c>
      <c r="Q5" s="7">
        <v>0</v>
      </c>
      <c r="R5" s="7">
        <v>0</v>
      </c>
      <c r="S5" s="7">
        <v>0</v>
      </c>
      <c r="T5" s="7">
        <v>0</v>
      </c>
      <c r="U5" s="7">
        <v>0</v>
      </c>
      <c r="V5" s="7">
        <v>0</v>
      </c>
    </row>
    <row r="6" spans="2:23" x14ac:dyDescent="0.25">
      <c r="B6" s="6">
        <v>45748</v>
      </c>
      <c r="C6" s="7">
        <v>0</v>
      </c>
      <c r="D6" s="3">
        <f t="shared" si="0"/>
        <v>0</v>
      </c>
      <c r="E6" s="7">
        <v>0</v>
      </c>
      <c r="F6" s="7">
        <v>0</v>
      </c>
      <c r="G6" s="7">
        <v>0</v>
      </c>
      <c r="H6" s="7">
        <v>0</v>
      </c>
      <c r="I6" s="7">
        <v>0</v>
      </c>
      <c r="J6" s="7">
        <v>0</v>
      </c>
      <c r="K6" s="7">
        <v>0</v>
      </c>
      <c r="L6" s="7">
        <v>0</v>
      </c>
      <c r="M6" s="7">
        <v>0</v>
      </c>
      <c r="N6" s="7">
        <v>0</v>
      </c>
      <c r="O6" s="7">
        <v>0</v>
      </c>
      <c r="P6" s="7">
        <v>0</v>
      </c>
      <c r="Q6" s="7">
        <v>0</v>
      </c>
      <c r="R6" s="7">
        <v>0</v>
      </c>
      <c r="S6" s="7">
        <v>0</v>
      </c>
      <c r="T6" s="7">
        <v>0</v>
      </c>
      <c r="U6" s="7">
        <v>0</v>
      </c>
      <c r="V6" s="7">
        <v>0</v>
      </c>
    </row>
    <row r="7" spans="2:23" x14ac:dyDescent="0.25">
      <c r="B7" s="6">
        <v>45778</v>
      </c>
      <c r="C7" s="7">
        <v>0</v>
      </c>
      <c r="D7" s="3">
        <f t="shared" si="0"/>
        <v>0</v>
      </c>
      <c r="E7" s="7">
        <v>0</v>
      </c>
      <c r="F7" s="7">
        <v>0</v>
      </c>
      <c r="G7" s="7">
        <v>0</v>
      </c>
      <c r="H7" s="7">
        <v>0</v>
      </c>
      <c r="I7" s="7">
        <v>0</v>
      </c>
      <c r="J7" s="7">
        <v>0</v>
      </c>
      <c r="K7" s="7">
        <v>0</v>
      </c>
      <c r="L7" s="7">
        <v>0</v>
      </c>
      <c r="M7" s="7">
        <v>0</v>
      </c>
      <c r="N7" s="7">
        <v>0</v>
      </c>
      <c r="O7" s="7">
        <v>0</v>
      </c>
      <c r="P7" s="7">
        <v>0</v>
      </c>
      <c r="Q7" s="7">
        <v>0</v>
      </c>
      <c r="R7" s="7">
        <v>0</v>
      </c>
      <c r="S7" s="7">
        <v>0</v>
      </c>
      <c r="T7" s="7">
        <v>0</v>
      </c>
      <c r="U7" s="7">
        <v>0</v>
      </c>
      <c r="V7" s="7">
        <v>0</v>
      </c>
    </row>
    <row r="8" spans="2:23" x14ac:dyDescent="0.25">
      <c r="B8" s="6">
        <v>45809</v>
      </c>
      <c r="C8" s="7">
        <v>0</v>
      </c>
      <c r="D8" s="3">
        <f t="shared" si="0"/>
        <v>0</v>
      </c>
      <c r="E8" s="7">
        <v>0</v>
      </c>
      <c r="F8" s="7">
        <v>0</v>
      </c>
      <c r="G8" s="7">
        <v>0</v>
      </c>
      <c r="H8" s="7">
        <v>0</v>
      </c>
      <c r="I8" s="7">
        <v>0</v>
      </c>
      <c r="J8" s="7">
        <v>0</v>
      </c>
      <c r="K8" s="7">
        <v>0</v>
      </c>
      <c r="L8" s="7">
        <v>0</v>
      </c>
      <c r="M8" s="7">
        <v>0</v>
      </c>
      <c r="N8" s="7">
        <v>0</v>
      </c>
      <c r="O8" s="7">
        <v>0</v>
      </c>
      <c r="P8" s="7">
        <v>0</v>
      </c>
      <c r="Q8" s="7">
        <v>0</v>
      </c>
      <c r="R8" s="7">
        <v>0</v>
      </c>
      <c r="S8" s="7">
        <v>0</v>
      </c>
      <c r="T8" s="7">
        <v>0</v>
      </c>
      <c r="U8" s="7">
        <v>0</v>
      </c>
      <c r="V8" s="7">
        <v>0</v>
      </c>
    </row>
    <row r="9" spans="2:23" x14ac:dyDescent="0.25">
      <c r="B9" s="6">
        <v>45839</v>
      </c>
      <c r="C9" s="7">
        <v>0</v>
      </c>
      <c r="D9" s="3">
        <f t="shared" si="0"/>
        <v>0</v>
      </c>
      <c r="E9" s="7">
        <v>0</v>
      </c>
      <c r="F9" s="7">
        <v>0</v>
      </c>
      <c r="G9" s="7">
        <v>0</v>
      </c>
      <c r="H9" s="7">
        <v>0</v>
      </c>
      <c r="I9" s="7">
        <v>0</v>
      </c>
      <c r="J9" s="7">
        <v>0</v>
      </c>
      <c r="K9" s="7">
        <v>0</v>
      </c>
      <c r="L9" s="7">
        <v>0</v>
      </c>
      <c r="M9" s="7">
        <v>0</v>
      </c>
      <c r="N9" s="7">
        <v>0</v>
      </c>
      <c r="O9" s="7">
        <v>0</v>
      </c>
      <c r="P9" s="7">
        <v>0</v>
      </c>
      <c r="Q9" s="7">
        <v>0</v>
      </c>
      <c r="R9" s="7">
        <v>0</v>
      </c>
      <c r="S9" s="7">
        <v>0</v>
      </c>
      <c r="T9" s="7">
        <v>0</v>
      </c>
      <c r="U9" s="7">
        <v>0</v>
      </c>
      <c r="V9" s="7">
        <v>0</v>
      </c>
    </row>
    <row r="10" spans="2:23" x14ac:dyDescent="0.25">
      <c r="B10" s="6">
        <v>45870</v>
      </c>
      <c r="C10" s="7">
        <v>0</v>
      </c>
      <c r="D10" s="3">
        <f t="shared" si="0"/>
        <v>0</v>
      </c>
      <c r="E10" s="7">
        <v>0</v>
      </c>
      <c r="F10" s="7">
        <v>0</v>
      </c>
      <c r="G10" s="7">
        <v>0</v>
      </c>
      <c r="H10" s="7">
        <v>0</v>
      </c>
      <c r="I10" s="7">
        <v>0</v>
      </c>
      <c r="J10" s="7">
        <v>0</v>
      </c>
      <c r="K10" s="7">
        <v>0</v>
      </c>
      <c r="L10" s="7">
        <v>0</v>
      </c>
      <c r="M10" s="7">
        <v>0</v>
      </c>
      <c r="N10" s="7">
        <v>0</v>
      </c>
      <c r="O10" s="7">
        <v>0</v>
      </c>
      <c r="P10" s="7">
        <v>0</v>
      </c>
      <c r="Q10" s="7">
        <v>0</v>
      </c>
      <c r="R10" s="7">
        <v>0</v>
      </c>
      <c r="S10" s="7">
        <v>0</v>
      </c>
      <c r="T10" s="7">
        <v>0</v>
      </c>
      <c r="U10" s="7">
        <v>0</v>
      </c>
      <c r="V10" s="7">
        <v>0</v>
      </c>
    </row>
    <row r="11" spans="2:23" x14ac:dyDescent="0.25">
      <c r="B11" s="6">
        <v>45901</v>
      </c>
      <c r="C11" s="7">
        <v>0</v>
      </c>
      <c r="D11" s="3">
        <f t="shared" si="0"/>
        <v>0</v>
      </c>
      <c r="E11" s="7">
        <v>0</v>
      </c>
      <c r="F11" s="7">
        <v>0</v>
      </c>
      <c r="G11" s="7">
        <v>0</v>
      </c>
      <c r="H11" s="7">
        <v>0</v>
      </c>
      <c r="I11" s="7">
        <v>0</v>
      </c>
      <c r="J11" s="7">
        <v>0</v>
      </c>
      <c r="K11" s="7">
        <v>0</v>
      </c>
      <c r="L11" s="7">
        <v>0</v>
      </c>
      <c r="M11" s="7">
        <v>0</v>
      </c>
      <c r="N11" s="7">
        <v>0</v>
      </c>
      <c r="O11" s="7">
        <v>0</v>
      </c>
      <c r="P11" s="7">
        <v>0</v>
      </c>
      <c r="Q11" s="7">
        <v>0</v>
      </c>
      <c r="R11" s="7">
        <v>0</v>
      </c>
      <c r="S11" s="7">
        <v>0</v>
      </c>
      <c r="T11" s="7">
        <v>0</v>
      </c>
      <c r="U11" s="7">
        <v>0</v>
      </c>
      <c r="V11" s="7">
        <v>0</v>
      </c>
    </row>
    <row r="12" spans="2:23" x14ac:dyDescent="0.25">
      <c r="B12" s="6">
        <v>45931</v>
      </c>
      <c r="C12" s="7">
        <v>0</v>
      </c>
      <c r="D12" s="3">
        <f t="shared" si="0"/>
        <v>0</v>
      </c>
      <c r="E12" s="7">
        <v>0</v>
      </c>
      <c r="F12" s="7">
        <v>0</v>
      </c>
      <c r="G12" s="7">
        <v>0</v>
      </c>
      <c r="H12" s="7">
        <v>0</v>
      </c>
      <c r="I12" s="7">
        <v>0</v>
      </c>
      <c r="J12" s="7">
        <v>0</v>
      </c>
      <c r="K12" s="7">
        <v>0</v>
      </c>
      <c r="L12" s="7">
        <v>0</v>
      </c>
      <c r="M12" s="7">
        <v>0</v>
      </c>
      <c r="N12" s="7">
        <v>0</v>
      </c>
      <c r="O12" s="7">
        <v>0</v>
      </c>
      <c r="P12" s="7">
        <v>0</v>
      </c>
      <c r="Q12" s="7">
        <v>0</v>
      </c>
      <c r="R12" s="7">
        <v>0</v>
      </c>
      <c r="S12" s="7">
        <v>0</v>
      </c>
      <c r="T12" s="7">
        <v>0</v>
      </c>
      <c r="U12" s="7">
        <v>0</v>
      </c>
      <c r="V12" s="7">
        <v>0</v>
      </c>
    </row>
    <row r="13" spans="2:23" x14ac:dyDescent="0.25">
      <c r="B13" s="6">
        <v>45962</v>
      </c>
      <c r="C13" s="7">
        <v>0</v>
      </c>
      <c r="D13" s="3">
        <f t="shared" si="0"/>
        <v>0</v>
      </c>
      <c r="E13" s="7">
        <v>0</v>
      </c>
      <c r="F13" s="7">
        <v>0</v>
      </c>
      <c r="G13" s="7">
        <v>0</v>
      </c>
      <c r="H13" s="7">
        <v>0</v>
      </c>
      <c r="I13" s="7">
        <v>0</v>
      </c>
      <c r="J13" s="7">
        <v>0</v>
      </c>
      <c r="K13" s="7">
        <v>0</v>
      </c>
      <c r="L13" s="7">
        <v>0</v>
      </c>
      <c r="M13" s="7">
        <v>0</v>
      </c>
      <c r="N13" s="7">
        <v>0</v>
      </c>
      <c r="O13" s="7">
        <v>0</v>
      </c>
      <c r="P13" s="7">
        <v>0</v>
      </c>
      <c r="Q13" s="7">
        <v>0</v>
      </c>
      <c r="R13" s="7">
        <v>0</v>
      </c>
      <c r="S13" s="7">
        <v>0</v>
      </c>
      <c r="T13" s="7">
        <v>0</v>
      </c>
      <c r="U13" s="7">
        <v>0</v>
      </c>
      <c r="V13" s="7">
        <v>0</v>
      </c>
    </row>
    <row r="14" spans="2:23" x14ac:dyDescent="0.25">
      <c r="B14" s="6">
        <v>45992</v>
      </c>
      <c r="C14" s="7">
        <v>0</v>
      </c>
      <c r="D14" s="3">
        <f t="shared" si="0"/>
        <v>0</v>
      </c>
      <c r="E14" s="7">
        <v>0</v>
      </c>
      <c r="F14" s="7">
        <v>0</v>
      </c>
      <c r="G14" s="7">
        <v>0</v>
      </c>
      <c r="H14" s="7">
        <v>0</v>
      </c>
      <c r="I14" s="7">
        <v>0</v>
      </c>
      <c r="J14" s="7">
        <v>0</v>
      </c>
      <c r="K14" s="7">
        <v>0</v>
      </c>
      <c r="L14" s="7">
        <v>0</v>
      </c>
      <c r="M14" s="7">
        <v>0</v>
      </c>
      <c r="N14" s="7">
        <v>0</v>
      </c>
      <c r="O14" s="7">
        <v>0</v>
      </c>
      <c r="P14" s="7">
        <v>0</v>
      </c>
      <c r="Q14" s="7">
        <v>0</v>
      </c>
      <c r="R14" s="7">
        <v>0</v>
      </c>
      <c r="S14" s="7">
        <v>0</v>
      </c>
      <c r="T14" s="7">
        <v>0</v>
      </c>
      <c r="U14" s="7">
        <v>0</v>
      </c>
      <c r="V14" s="7">
        <v>0</v>
      </c>
    </row>
    <row r="15" spans="2:23" x14ac:dyDescent="0.25">
      <c r="B15" s="6">
        <v>46023</v>
      </c>
      <c r="C15" s="3">
        <f t="shared" ref="C15:C78" si="1">SUM(20,E15,F15,H15,I15,J15,O15)</f>
        <v>20</v>
      </c>
      <c r="D15" s="3">
        <f t="shared" si="0"/>
        <v>0</v>
      </c>
      <c r="E15" s="7">
        <v>0</v>
      </c>
      <c r="F15" s="7">
        <v>0</v>
      </c>
      <c r="G15" s="7">
        <v>0</v>
      </c>
      <c r="H15" s="7">
        <v>0</v>
      </c>
      <c r="I15" s="7">
        <v>0</v>
      </c>
      <c r="J15" s="7">
        <v>0</v>
      </c>
      <c r="K15" s="7">
        <v>0</v>
      </c>
      <c r="L15" s="7">
        <v>0</v>
      </c>
      <c r="M15" s="7">
        <v>0</v>
      </c>
      <c r="N15" s="7">
        <v>0</v>
      </c>
      <c r="O15" s="7">
        <v>0</v>
      </c>
      <c r="P15" s="7">
        <v>0</v>
      </c>
      <c r="Q15" s="7">
        <v>0</v>
      </c>
      <c r="R15" s="7">
        <v>0</v>
      </c>
      <c r="S15" s="7">
        <v>0</v>
      </c>
      <c r="T15" s="7">
        <v>0</v>
      </c>
      <c r="U15" s="7">
        <v>0</v>
      </c>
      <c r="V15" s="7">
        <v>0</v>
      </c>
    </row>
    <row r="16" spans="2:23" x14ac:dyDescent="0.25">
      <c r="B16" s="6">
        <v>46054</v>
      </c>
      <c r="C16" s="3">
        <f t="shared" si="1"/>
        <v>20</v>
      </c>
      <c r="D16" s="3">
        <f t="shared" si="0"/>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row>
    <row r="17" spans="2:22" x14ac:dyDescent="0.25">
      <c r="B17" s="6">
        <v>46082</v>
      </c>
      <c r="C17" s="3">
        <f t="shared" si="1"/>
        <v>20</v>
      </c>
      <c r="D17" s="3">
        <f t="shared" si="0"/>
        <v>0</v>
      </c>
      <c r="E17" s="7">
        <v>0</v>
      </c>
      <c r="F17" s="7">
        <v>0</v>
      </c>
      <c r="G17" s="7">
        <v>0</v>
      </c>
      <c r="H17" s="7">
        <v>0</v>
      </c>
      <c r="I17" s="7">
        <v>0</v>
      </c>
      <c r="J17" s="7">
        <v>0</v>
      </c>
      <c r="K17" s="7">
        <v>0</v>
      </c>
      <c r="L17" s="7">
        <v>0</v>
      </c>
      <c r="M17" s="7">
        <v>0</v>
      </c>
      <c r="N17" s="7">
        <v>0</v>
      </c>
      <c r="O17" s="7">
        <v>0</v>
      </c>
      <c r="P17" s="7">
        <v>0</v>
      </c>
      <c r="Q17" s="7">
        <v>0</v>
      </c>
      <c r="R17" s="7">
        <v>0</v>
      </c>
      <c r="S17" s="7">
        <v>0</v>
      </c>
      <c r="T17" s="7">
        <v>0</v>
      </c>
      <c r="U17" s="7">
        <v>0</v>
      </c>
      <c r="V17" s="7">
        <v>0</v>
      </c>
    </row>
    <row r="18" spans="2:22" x14ac:dyDescent="0.25">
      <c r="B18" s="6">
        <v>46113</v>
      </c>
      <c r="C18" s="3">
        <f t="shared" si="1"/>
        <v>20</v>
      </c>
      <c r="D18" s="3">
        <f t="shared" si="0"/>
        <v>0</v>
      </c>
      <c r="E18" s="7">
        <v>0</v>
      </c>
      <c r="F18" s="7">
        <v>0</v>
      </c>
      <c r="G18" s="7">
        <v>0</v>
      </c>
      <c r="H18" s="7">
        <v>0</v>
      </c>
      <c r="I18" s="7">
        <v>0</v>
      </c>
      <c r="J18" s="7">
        <v>0</v>
      </c>
      <c r="K18" s="7">
        <v>0</v>
      </c>
      <c r="L18" s="7">
        <v>0</v>
      </c>
      <c r="M18" s="7">
        <v>0</v>
      </c>
      <c r="N18" s="7">
        <v>0</v>
      </c>
      <c r="O18" s="7">
        <v>0</v>
      </c>
      <c r="P18" s="7">
        <v>0</v>
      </c>
      <c r="Q18" s="7">
        <v>0</v>
      </c>
      <c r="R18" s="7">
        <v>0</v>
      </c>
      <c r="S18" s="7">
        <v>0</v>
      </c>
      <c r="T18" s="7">
        <v>0</v>
      </c>
      <c r="U18" s="7">
        <v>0</v>
      </c>
      <c r="V18" s="7">
        <v>0</v>
      </c>
    </row>
    <row r="19" spans="2:22" x14ac:dyDescent="0.25">
      <c r="B19" s="6">
        <v>46143</v>
      </c>
      <c r="C19" s="3">
        <f t="shared" si="1"/>
        <v>20</v>
      </c>
      <c r="D19" s="3">
        <f t="shared" si="0"/>
        <v>0</v>
      </c>
      <c r="E19" s="7">
        <v>0</v>
      </c>
      <c r="F19" s="7">
        <v>0</v>
      </c>
      <c r="G19" s="7">
        <v>0</v>
      </c>
      <c r="H19" s="7">
        <v>0</v>
      </c>
      <c r="I19" s="7">
        <v>0</v>
      </c>
      <c r="J19" s="7">
        <v>0</v>
      </c>
      <c r="K19" s="7">
        <v>0</v>
      </c>
      <c r="L19" s="7">
        <v>0</v>
      </c>
      <c r="M19" s="7">
        <v>0</v>
      </c>
      <c r="N19" s="7">
        <v>0</v>
      </c>
      <c r="O19" s="7">
        <v>0</v>
      </c>
      <c r="P19" s="7">
        <v>0</v>
      </c>
      <c r="Q19" s="7">
        <v>0</v>
      </c>
      <c r="R19" s="7">
        <v>0</v>
      </c>
      <c r="S19" s="7">
        <v>0</v>
      </c>
      <c r="T19" s="7">
        <v>0</v>
      </c>
      <c r="U19" s="7">
        <v>0</v>
      </c>
      <c r="V19" s="7">
        <v>0</v>
      </c>
    </row>
    <row r="20" spans="2:22" x14ac:dyDescent="0.25">
      <c r="B20" s="6">
        <v>46174</v>
      </c>
      <c r="C20" s="3">
        <f t="shared" si="1"/>
        <v>20</v>
      </c>
      <c r="D20" s="3">
        <f t="shared" si="0"/>
        <v>0</v>
      </c>
      <c r="E20" s="7">
        <v>0</v>
      </c>
      <c r="F20" s="7">
        <v>0</v>
      </c>
      <c r="G20" s="7">
        <v>0</v>
      </c>
      <c r="H20" s="7">
        <v>0</v>
      </c>
      <c r="I20" s="7">
        <v>0</v>
      </c>
      <c r="J20" s="7">
        <v>0</v>
      </c>
      <c r="K20" s="7">
        <v>0</v>
      </c>
      <c r="L20" s="7">
        <v>0</v>
      </c>
      <c r="M20" s="7">
        <v>0</v>
      </c>
      <c r="N20" s="7">
        <v>0</v>
      </c>
      <c r="O20" s="7">
        <v>0</v>
      </c>
      <c r="P20" s="7">
        <v>0</v>
      </c>
      <c r="Q20" s="7">
        <v>0</v>
      </c>
      <c r="R20" s="7">
        <v>0</v>
      </c>
      <c r="S20" s="7">
        <v>0</v>
      </c>
      <c r="T20" s="7">
        <v>0</v>
      </c>
      <c r="U20" s="7">
        <v>0</v>
      </c>
      <c r="V20" s="7">
        <v>0</v>
      </c>
    </row>
    <row r="21" spans="2:22" x14ac:dyDescent="0.25">
      <c r="B21" s="6">
        <v>46204</v>
      </c>
      <c r="C21" s="3">
        <f t="shared" si="1"/>
        <v>20</v>
      </c>
      <c r="D21" s="3">
        <f t="shared" si="0"/>
        <v>0</v>
      </c>
      <c r="E21" s="7">
        <v>0</v>
      </c>
      <c r="F21" s="7">
        <v>0</v>
      </c>
      <c r="G21" s="7">
        <v>0</v>
      </c>
      <c r="H21" s="7">
        <v>0</v>
      </c>
      <c r="I21" s="7">
        <v>0</v>
      </c>
      <c r="J21" s="7">
        <v>0</v>
      </c>
      <c r="K21" s="7">
        <v>0</v>
      </c>
      <c r="L21" s="7">
        <v>0</v>
      </c>
      <c r="M21" s="7">
        <v>0</v>
      </c>
      <c r="N21" s="7">
        <v>0</v>
      </c>
      <c r="O21" s="7">
        <v>0</v>
      </c>
      <c r="P21" s="7">
        <v>0</v>
      </c>
      <c r="Q21" s="7">
        <v>0</v>
      </c>
      <c r="R21" s="7">
        <v>0</v>
      </c>
      <c r="S21" s="7">
        <v>0</v>
      </c>
      <c r="T21" s="7">
        <v>0</v>
      </c>
      <c r="U21" s="7">
        <v>0</v>
      </c>
      <c r="V21" s="7">
        <v>0</v>
      </c>
    </row>
    <row r="22" spans="2:22" x14ac:dyDescent="0.25">
      <c r="B22" s="6">
        <v>46235</v>
      </c>
      <c r="C22" s="3">
        <f t="shared" si="1"/>
        <v>20</v>
      </c>
      <c r="D22" s="3">
        <f t="shared" si="0"/>
        <v>0</v>
      </c>
      <c r="E22" s="7">
        <v>0</v>
      </c>
      <c r="F22" s="7">
        <v>0</v>
      </c>
      <c r="G22" s="7">
        <v>0</v>
      </c>
      <c r="H22" s="7">
        <v>0</v>
      </c>
      <c r="I22" s="7">
        <v>0</v>
      </c>
      <c r="J22" s="7">
        <v>0</v>
      </c>
      <c r="K22" s="7">
        <v>0</v>
      </c>
      <c r="L22" s="7">
        <v>0</v>
      </c>
      <c r="M22" s="7">
        <v>0</v>
      </c>
      <c r="N22" s="7">
        <v>0</v>
      </c>
      <c r="O22" s="7">
        <v>0</v>
      </c>
      <c r="P22" s="7">
        <v>0</v>
      </c>
      <c r="Q22" s="7">
        <v>0</v>
      </c>
      <c r="R22" s="7">
        <v>0</v>
      </c>
      <c r="S22" s="7">
        <v>0</v>
      </c>
      <c r="T22" s="7">
        <v>0</v>
      </c>
      <c r="U22" s="7">
        <v>0</v>
      </c>
      <c r="V22" s="7">
        <v>0</v>
      </c>
    </row>
    <row r="23" spans="2:22" x14ac:dyDescent="0.25">
      <c r="B23" s="6">
        <v>46266</v>
      </c>
      <c r="C23" s="3">
        <f t="shared" si="1"/>
        <v>20</v>
      </c>
      <c r="D23" s="3">
        <f t="shared" si="0"/>
        <v>0</v>
      </c>
      <c r="E23" s="7">
        <v>0</v>
      </c>
      <c r="F23" s="7">
        <v>0</v>
      </c>
      <c r="G23" s="7">
        <v>0</v>
      </c>
      <c r="H23" s="7">
        <v>0</v>
      </c>
      <c r="I23" s="7">
        <v>0</v>
      </c>
      <c r="J23" s="7">
        <v>0</v>
      </c>
      <c r="K23" s="7">
        <v>0</v>
      </c>
      <c r="L23" s="7">
        <v>0</v>
      </c>
      <c r="M23" s="7">
        <v>0</v>
      </c>
      <c r="N23" s="7">
        <v>0</v>
      </c>
      <c r="O23" s="7">
        <v>0</v>
      </c>
      <c r="P23" s="7">
        <v>0</v>
      </c>
      <c r="Q23" s="7">
        <v>0</v>
      </c>
      <c r="R23" s="7">
        <v>0</v>
      </c>
      <c r="S23" s="7">
        <v>0</v>
      </c>
      <c r="T23" s="7">
        <v>0</v>
      </c>
      <c r="U23" s="7">
        <v>0</v>
      </c>
      <c r="V23" s="7">
        <v>0</v>
      </c>
    </row>
    <row r="24" spans="2:22" x14ac:dyDescent="0.25">
      <c r="B24" s="6">
        <v>46296</v>
      </c>
      <c r="C24" s="3">
        <f t="shared" si="1"/>
        <v>20</v>
      </c>
      <c r="D24" s="3">
        <f t="shared" si="0"/>
        <v>0</v>
      </c>
      <c r="E24" s="7">
        <v>0</v>
      </c>
      <c r="F24" s="7">
        <v>0</v>
      </c>
      <c r="G24" s="7">
        <v>0</v>
      </c>
      <c r="H24" s="7">
        <v>0</v>
      </c>
      <c r="I24" s="7">
        <v>0</v>
      </c>
      <c r="J24" s="7">
        <v>0</v>
      </c>
      <c r="K24" s="7">
        <v>0</v>
      </c>
      <c r="L24" s="7">
        <v>0</v>
      </c>
      <c r="M24" s="7">
        <v>0</v>
      </c>
      <c r="N24" s="7">
        <v>0</v>
      </c>
      <c r="O24" s="7">
        <v>0</v>
      </c>
      <c r="P24" s="7">
        <v>0</v>
      </c>
      <c r="Q24" s="7">
        <v>0</v>
      </c>
      <c r="R24" s="7">
        <v>0</v>
      </c>
      <c r="S24" s="7">
        <v>0</v>
      </c>
      <c r="T24" s="7">
        <v>0</v>
      </c>
      <c r="U24" s="7">
        <v>0</v>
      </c>
      <c r="V24" s="7">
        <v>0</v>
      </c>
    </row>
    <row r="25" spans="2:22" x14ac:dyDescent="0.25">
      <c r="B25" s="6">
        <v>46327</v>
      </c>
      <c r="C25" s="3">
        <f t="shared" si="1"/>
        <v>20</v>
      </c>
      <c r="D25" s="3">
        <f t="shared" si="0"/>
        <v>0</v>
      </c>
      <c r="E25" s="7">
        <v>0</v>
      </c>
      <c r="F25" s="7">
        <v>0</v>
      </c>
      <c r="G25" s="7">
        <v>0</v>
      </c>
      <c r="H25" s="7">
        <v>0</v>
      </c>
      <c r="I25" s="7">
        <v>0</v>
      </c>
      <c r="J25" s="7">
        <v>0</v>
      </c>
      <c r="K25" s="7">
        <v>0</v>
      </c>
      <c r="L25" s="7">
        <v>0</v>
      </c>
      <c r="M25" s="7">
        <v>0</v>
      </c>
      <c r="N25" s="7">
        <v>0</v>
      </c>
      <c r="O25" s="7">
        <v>0</v>
      </c>
      <c r="P25" s="7">
        <v>0</v>
      </c>
      <c r="Q25" s="7">
        <v>0</v>
      </c>
      <c r="R25" s="7">
        <v>0</v>
      </c>
      <c r="S25" s="7">
        <v>0</v>
      </c>
      <c r="T25" s="7">
        <v>0</v>
      </c>
      <c r="U25" s="7">
        <v>0</v>
      </c>
      <c r="V25" s="7">
        <v>0</v>
      </c>
    </row>
    <row r="26" spans="2:22" x14ac:dyDescent="0.25">
      <c r="B26" s="6">
        <v>46357</v>
      </c>
      <c r="C26" s="3">
        <f t="shared" si="1"/>
        <v>20</v>
      </c>
      <c r="D26" s="3">
        <f t="shared" si="0"/>
        <v>0</v>
      </c>
      <c r="E26" s="7">
        <v>0</v>
      </c>
      <c r="F26" s="7">
        <v>0</v>
      </c>
      <c r="G26" s="7">
        <v>0</v>
      </c>
      <c r="H26" s="7">
        <v>0</v>
      </c>
      <c r="I26" s="7">
        <v>0</v>
      </c>
      <c r="J26" s="7">
        <v>0</v>
      </c>
      <c r="K26" s="7">
        <v>0</v>
      </c>
      <c r="L26" s="7">
        <v>0</v>
      </c>
      <c r="M26" s="7">
        <v>0</v>
      </c>
      <c r="N26" s="7">
        <v>0</v>
      </c>
      <c r="O26" s="7">
        <v>0</v>
      </c>
      <c r="P26" s="7">
        <v>0</v>
      </c>
      <c r="Q26" s="7">
        <v>0</v>
      </c>
      <c r="R26" s="7">
        <v>0</v>
      </c>
      <c r="S26" s="7">
        <v>0</v>
      </c>
      <c r="T26" s="7">
        <v>0</v>
      </c>
      <c r="U26" s="7">
        <v>0</v>
      </c>
      <c r="V26" s="7">
        <v>0</v>
      </c>
    </row>
    <row r="27" spans="2:22" x14ac:dyDescent="0.25">
      <c r="B27" s="6">
        <v>46388</v>
      </c>
      <c r="C27" s="3">
        <f t="shared" si="1"/>
        <v>95</v>
      </c>
      <c r="D27" s="3">
        <f t="shared" si="0"/>
        <v>75</v>
      </c>
      <c r="E27" s="7">
        <v>0</v>
      </c>
      <c r="F27" s="7">
        <v>75</v>
      </c>
      <c r="G27" s="7">
        <v>0</v>
      </c>
      <c r="H27" s="7">
        <v>0</v>
      </c>
      <c r="I27" s="7">
        <v>0</v>
      </c>
      <c r="J27" s="7">
        <v>0</v>
      </c>
      <c r="K27" s="7">
        <v>0</v>
      </c>
      <c r="L27" s="7">
        <v>0</v>
      </c>
      <c r="M27" s="7">
        <v>0</v>
      </c>
      <c r="N27" s="7">
        <v>0</v>
      </c>
      <c r="O27" s="7">
        <v>0</v>
      </c>
      <c r="P27" s="7">
        <v>0</v>
      </c>
      <c r="Q27" s="7">
        <v>0</v>
      </c>
      <c r="R27" s="7">
        <v>0</v>
      </c>
      <c r="S27" s="7">
        <v>0</v>
      </c>
      <c r="T27" s="7">
        <v>0</v>
      </c>
      <c r="U27" s="7">
        <v>0</v>
      </c>
      <c r="V27" s="7">
        <v>0</v>
      </c>
    </row>
    <row r="28" spans="2:22" x14ac:dyDescent="0.25">
      <c r="B28" s="6">
        <v>46419</v>
      </c>
      <c r="C28" s="3">
        <f t="shared" si="1"/>
        <v>95</v>
      </c>
      <c r="D28" s="3">
        <f t="shared" si="0"/>
        <v>75</v>
      </c>
      <c r="E28" s="7">
        <v>0</v>
      </c>
      <c r="F28" s="7">
        <v>75</v>
      </c>
      <c r="G28" s="7">
        <v>0</v>
      </c>
      <c r="H28" s="7">
        <v>0</v>
      </c>
      <c r="I28" s="7">
        <v>0</v>
      </c>
      <c r="J28" s="7">
        <v>0</v>
      </c>
      <c r="K28" s="7">
        <v>0</v>
      </c>
      <c r="L28" s="7">
        <v>0</v>
      </c>
      <c r="M28" s="7">
        <v>0</v>
      </c>
      <c r="N28" s="7">
        <v>0</v>
      </c>
      <c r="O28" s="7">
        <v>0</v>
      </c>
      <c r="P28" s="7">
        <v>0</v>
      </c>
      <c r="Q28" s="7">
        <v>0</v>
      </c>
      <c r="R28" s="7">
        <v>0</v>
      </c>
      <c r="S28" s="7">
        <v>0</v>
      </c>
      <c r="T28" s="7">
        <v>0</v>
      </c>
      <c r="U28" s="7">
        <v>0</v>
      </c>
      <c r="V28" s="7">
        <v>0</v>
      </c>
    </row>
    <row r="29" spans="2:22" x14ac:dyDescent="0.25">
      <c r="B29" s="6">
        <v>46447</v>
      </c>
      <c r="C29" s="3">
        <f t="shared" si="1"/>
        <v>95</v>
      </c>
      <c r="D29" s="3">
        <f t="shared" si="0"/>
        <v>75</v>
      </c>
      <c r="E29" s="7">
        <v>0</v>
      </c>
      <c r="F29" s="7">
        <v>75</v>
      </c>
      <c r="G29" s="7">
        <v>0</v>
      </c>
      <c r="H29" s="7">
        <v>0</v>
      </c>
      <c r="I29" s="7">
        <v>0</v>
      </c>
      <c r="J29" s="7">
        <v>0</v>
      </c>
      <c r="K29" s="7">
        <v>0</v>
      </c>
      <c r="L29" s="7">
        <v>0</v>
      </c>
      <c r="M29" s="7">
        <v>0</v>
      </c>
      <c r="N29" s="7">
        <v>0</v>
      </c>
      <c r="O29" s="7">
        <v>0</v>
      </c>
      <c r="P29" s="7">
        <v>0</v>
      </c>
      <c r="Q29" s="7">
        <v>0</v>
      </c>
      <c r="R29" s="7">
        <v>0</v>
      </c>
      <c r="S29" s="7">
        <v>0</v>
      </c>
      <c r="T29" s="7">
        <v>0</v>
      </c>
      <c r="U29" s="7">
        <v>0</v>
      </c>
      <c r="V29" s="7">
        <v>0</v>
      </c>
    </row>
    <row r="30" spans="2:22" x14ac:dyDescent="0.25">
      <c r="B30" s="6">
        <v>46478</v>
      </c>
      <c r="C30" s="3">
        <f t="shared" si="1"/>
        <v>95</v>
      </c>
      <c r="D30" s="3">
        <f t="shared" si="0"/>
        <v>75</v>
      </c>
      <c r="E30" s="7">
        <v>0</v>
      </c>
      <c r="F30" s="7">
        <v>75</v>
      </c>
      <c r="G30" s="7">
        <v>0</v>
      </c>
      <c r="H30" s="7">
        <v>0</v>
      </c>
      <c r="I30" s="7">
        <v>0</v>
      </c>
      <c r="J30" s="7">
        <v>0</v>
      </c>
      <c r="K30" s="7">
        <v>0</v>
      </c>
      <c r="L30" s="7">
        <v>0</v>
      </c>
      <c r="M30" s="7">
        <v>0</v>
      </c>
      <c r="N30" s="7">
        <v>0</v>
      </c>
      <c r="O30" s="7">
        <v>0</v>
      </c>
      <c r="P30" s="7">
        <v>0</v>
      </c>
      <c r="Q30" s="7">
        <v>0</v>
      </c>
      <c r="R30" s="7">
        <v>0</v>
      </c>
      <c r="S30" s="7">
        <v>0</v>
      </c>
      <c r="T30" s="7">
        <v>0</v>
      </c>
      <c r="U30" s="7">
        <v>0</v>
      </c>
      <c r="V30" s="7">
        <v>0</v>
      </c>
    </row>
    <row r="31" spans="2:22" x14ac:dyDescent="0.25">
      <c r="B31" s="6">
        <v>46508</v>
      </c>
      <c r="C31" s="3">
        <f t="shared" si="1"/>
        <v>95</v>
      </c>
      <c r="D31" s="3">
        <f t="shared" si="0"/>
        <v>75</v>
      </c>
      <c r="E31" s="7">
        <v>0</v>
      </c>
      <c r="F31" s="7">
        <v>75</v>
      </c>
      <c r="G31" s="7">
        <v>0</v>
      </c>
      <c r="H31" s="7">
        <v>0</v>
      </c>
      <c r="I31" s="7">
        <v>0</v>
      </c>
      <c r="J31" s="7">
        <v>0</v>
      </c>
      <c r="K31" s="7">
        <v>0</v>
      </c>
      <c r="L31" s="7">
        <v>0</v>
      </c>
      <c r="M31" s="7">
        <v>0</v>
      </c>
      <c r="N31" s="7">
        <v>0</v>
      </c>
      <c r="O31" s="7">
        <v>0</v>
      </c>
      <c r="P31" s="7">
        <v>0</v>
      </c>
      <c r="Q31" s="7">
        <v>0</v>
      </c>
      <c r="R31" s="7">
        <v>0</v>
      </c>
      <c r="S31" s="7">
        <v>0</v>
      </c>
      <c r="T31" s="7">
        <v>0</v>
      </c>
      <c r="U31" s="7">
        <v>0</v>
      </c>
      <c r="V31" s="7">
        <v>0</v>
      </c>
    </row>
    <row r="32" spans="2:22" x14ac:dyDescent="0.25">
      <c r="B32" s="6">
        <v>46539</v>
      </c>
      <c r="C32" s="3">
        <f t="shared" si="1"/>
        <v>95</v>
      </c>
      <c r="D32" s="3">
        <f t="shared" si="0"/>
        <v>75</v>
      </c>
      <c r="E32" s="7">
        <v>0</v>
      </c>
      <c r="F32" s="7">
        <v>75</v>
      </c>
      <c r="G32" s="7">
        <v>0</v>
      </c>
      <c r="H32" s="7">
        <v>0</v>
      </c>
      <c r="I32" s="7">
        <v>0</v>
      </c>
      <c r="J32" s="7">
        <v>0</v>
      </c>
      <c r="K32" s="7">
        <v>0</v>
      </c>
      <c r="L32" s="7">
        <v>0</v>
      </c>
      <c r="M32" s="7">
        <v>0</v>
      </c>
      <c r="N32" s="7">
        <v>0</v>
      </c>
      <c r="O32" s="7">
        <v>0</v>
      </c>
      <c r="P32" s="7">
        <v>0</v>
      </c>
      <c r="Q32" s="7">
        <v>0</v>
      </c>
      <c r="R32" s="7">
        <v>0</v>
      </c>
      <c r="S32" s="7">
        <v>0</v>
      </c>
      <c r="T32" s="7">
        <v>0</v>
      </c>
      <c r="U32" s="7">
        <v>0</v>
      </c>
      <c r="V32" s="7">
        <v>0</v>
      </c>
    </row>
    <row r="33" spans="2:22" x14ac:dyDescent="0.25">
      <c r="B33" s="6">
        <v>46569</v>
      </c>
      <c r="C33" s="3">
        <f t="shared" si="1"/>
        <v>170</v>
      </c>
      <c r="D33" s="3">
        <f t="shared" si="0"/>
        <v>150</v>
      </c>
      <c r="E33" s="7">
        <v>0</v>
      </c>
      <c r="F33" s="7">
        <f t="shared" ref="F33:F56" si="2">F27+75</f>
        <v>150</v>
      </c>
      <c r="G33" s="7">
        <v>0</v>
      </c>
      <c r="H33" s="7">
        <v>0</v>
      </c>
      <c r="I33" s="7">
        <v>0</v>
      </c>
      <c r="J33" s="7">
        <v>0</v>
      </c>
      <c r="K33" s="7">
        <v>0</v>
      </c>
      <c r="L33" s="7">
        <v>0</v>
      </c>
      <c r="M33" s="7">
        <v>0</v>
      </c>
      <c r="N33" s="7">
        <v>0</v>
      </c>
      <c r="O33" s="7">
        <v>0</v>
      </c>
      <c r="P33" s="7">
        <v>0</v>
      </c>
      <c r="Q33" s="7">
        <v>0</v>
      </c>
      <c r="R33" s="7">
        <v>0</v>
      </c>
      <c r="S33" s="7">
        <v>0</v>
      </c>
      <c r="T33" s="7">
        <v>0</v>
      </c>
      <c r="U33" s="7">
        <v>0</v>
      </c>
      <c r="V33" s="7">
        <v>0</v>
      </c>
    </row>
    <row r="34" spans="2:22" x14ac:dyDescent="0.25">
      <c r="B34" s="6">
        <v>46600</v>
      </c>
      <c r="C34" s="3">
        <f t="shared" si="1"/>
        <v>170</v>
      </c>
      <c r="D34" s="3">
        <f t="shared" si="0"/>
        <v>150</v>
      </c>
      <c r="E34" s="7">
        <v>0</v>
      </c>
      <c r="F34" s="7">
        <f t="shared" si="2"/>
        <v>150</v>
      </c>
      <c r="G34" s="7">
        <v>0</v>
      </c>
      <c r="H34" s="7">
        <v>0</v>
      </c>
      <c r="I34" s="7">
        <v>0</v>
      </c>
      <c r="J34" s="7">
        <v>0</v>
      </c>
      <c r="K34" s="7">
        <v>0</v>
      </c>
      <c r="L34" s="7">
        <v>0</v>
      </c>
      <c r="M34" s="7">
        <v>0</v>
      </c>
      <c r="N34" s="7">
        <v>0</v>
      </c>
      <c r="O34" s="7">
        <v>0</v>
      </c>
      <c r="P34" s="7">
        <v>0</v>
      </c>
      <c r="Q34" s="7">
        <v>0</v>
      </c>
      <c r="R34" s="7">
        <v>0</v>
      </c>
      <c r="S34" s="7">
        <v>0</v>
      </c>
      <c r="T34" s="7">
        <v>0</v>
      </c>
      <c r="U34" s="7">
        <v>0</v>
      </c>
      <c r="V34" s="7">
        <v>0</v>
      </c>
    </row>
    <row r="35" spans="2:22" x14ac:dyDescent="0.25">
      <c r="B35" s="6">
        <v>46631</v>
      </c>
      <c r="C35" s="3">
        <f t="shared" si="1"/>
        <v>198</v>
      </c>
      <c r="D35" s="3">
        <f t="shared" ref="D35:D98" si="3">SUM(E35:T35)</f>
        <v>458</v>
      </c>
      <c r="E35" s="7">
        <v>0</v>
      </c>
      <c r="F35" s="7">
        <f t="shared" si="2"/>
        <v>150</v>
      </c>
      <c r="G35" s="7">
        <v>0</v>
      </c>
      <c r="H35" s="7">
        <v>14</v>
      </c>
      <c r="I35" s="7">
        <v>14</v>
      </c>
      <c r="J35" s="7">
        <v>0</v>
      </c>
      <c r="K35" s="7">
        <v>0</v>
      </c>
      <c r="L35" s="7">
        <v>0</v>
      </c>
      <c r="M35" s="7">
        <v>0</v>
      </c>
      <c r="N35" s="7">
        <v>0</v>
      </c>
      <c r="O35" s="7">
        <v>0</v>
      </c>
      <c r="P35" s="7">
        <v>230</v>
      </c>
      <c r="Q35" s="7">
        <v>0</v>
      </c>
      <c r="R35" s="7">
        <v>50</v>
      </c>
      <c r="S35" s="7">
        <v>0</v>
      </c>
      <c r="T35" s="7">
        <v>0</v>
      </c>
      <c r="U35" s="7">
        <v>0</v>
      </c>
      <c r="V35" s="7">
        <v>0</v>
      </c>
    </row>
    <row r="36" spans="2:22" x14ac:dyDescent="0.25">
      <c r="B36" s="6">
        <v>46661</v>
      </c>
      <c r="C36" s="3">
        <f t="shared" si="1"/>
        <v>218</v>
      </c>
      <c r="D36" s="3">
        <f t="shared" si="3"/>
        <v>478</v>
      </c>
      <c r="E36" s="7">
        <v>0</v>
      </c>
      <c r="F36" s="7">
        <f t="shared" si="2"/>
        <v>150</v>
      </c>
      <c r="G36" s="7">
        <v>0</v>
      </c>
      <c r="H36" s="7">
        <v>14</v>
      </c>
      <c r="I36" s="7">
        <v>14</v>
      </c>
      <c r="J36" s="7">
        <v>0</v>
      </c>
      <c r="K36" s="7">
        <v>0</v>
      </c>
      <c r="L36" s="7">
        <v>0</v>
      </c>
      <c r="M36" s="7">
        <v>0</v>
      </c>
      <c r="N36" s="7">
        <v>0</v>
      </c>
      <c r="O36" s="7">
        <v>20</v>
      </c>
      <c r="P36" s="7">
        <v>230</v>
      </c>
      <c r="Q36" s="7">
        <v>0</v>
      </c>
      <c r="R36" s="7">
        <v>50</v>
      </c>
      <c r="S36" s="7">
        <v>0</v>
      </c>
      <c r="T36" s="7">
        <v>0</v>
      </c>
      <c r="U36" s="7">
        <v>0</v>
      </c>
      <c r="V36" s="7">
        <v>0</v>
      </c>
    </row>
    <row r="37" spans="2:22" x14ac:dyDescent="0.25">
      <c r="B37" s="6">
        <v>46692</v>
      </c>
      <c r="C37" s="3">
        <f t="shared" si="1"/>
        <v>244</v>
      </c>
      <c r="D37" s="3">
        <f t="shared" si="3"/>
        <v>504</v>
      </c>
      <c r="E37" s="7">
        <v>0</v>
      </c>
      <c r="F37" s="7">
        <f t="shared" si="2"/>
        <v>150</v>
      </c>
      <c r="G37" s="7">
        <v>0</v>
      </c>
      <c r="H37" s="7">
        <v>27</v>
      </c>
      <c r="I37" s="7">
        <v>27</v>
      </c>
      <c r="J37" s="7">
        <v>0</v>
      </c>
      <c r="K37" s="7">
        <v>0</v>
      </c>
      <c r="L37" s="7">
        <v>0</v>
      </c>
      <c r="M37" s="7">
        <v>0</v>
      </c>
      <c r="N37" s="7">
        <v>0</v>
      </c>
      <c r="O37" s="7">
        <v>20</v>
      </c>
      <c r="P37" s="7">
        <v>230</v>
      </c>
      <c r="Q37" s="7">
        <v>0</v>
      </c>
      <c r="R37" s="7">
        <v>50</v>
      </c>
      <c r="S37" s="7">
        <v>0</v>
      </c>
      <c r="T37" s="7">
        <v>0</v>
      </c>
      <c r="U37" s="7">
        <v>0</v>
      </c>
      <c r="V37" s="7">
        <v>0</v>
      </c>
    </row>
    <row r="38" spans="2:22" x14ac:dyDescent="0.25">
      <c r="B38" s="6">
        <v>46722</v>
      </c>
      <c r="C38" s="3">
        <f t="shared" si="1"/>
        <v>244</v>
      </c>
      <c r="D38" s="3">
        <f t="shared" si="3"/>
        <v>554</v>
      </c>
      <c r="E38" s="7">
        <v>0</v>
      </c>
      <c r="F38" s="7">
        <f t="shared" si="2"/>
        <v>150</v>
      </c>
      <c r="G38" s="7">
        <v>0</v>
      </c>
      <c r="H38" s="7">
        <v>27</v>
      </c>
      <c r="I38" s="7">
        <v>27</v>
      </c>
      <c r="J38" s="7">
        <v>0</v>
      </c>
      <c r="K38" s="7">
        <v>0</v>
      </c>
      <c r="L38" s="7">
        <v>0</v>
      </c>
      <c r="M38" s="7">
        <v>0</v>
      </c>
      <c r="N38" s="7">
        <v>0</v>
      </c>
      <c r="O38" s="7">
        <v>20</v>
      </c>
      <c r="P38" s="7">
        <v>230</v>
      </c>
      <c r="Q38" s="7">
        <v>0</v>
      </c>
      <c r="R38" s="7">
        <v>100</v>
      </c>
      <c r="S38" s="7">
        <v>0</v>
      </c>
      <c r="T38" s="7">
        <v>0</v>
      </c>
      <c r="U38" s="7">
        <v>0</v>
      </c>
      <c r="V38" s="7">
        <v>300</v>
      </c>
    </row>
    <row r="39" spans="2:22" x14ac:dyDescent="0.25">
      <c r="B39" s="6">
        <v>46753</v>
      </c>
      <c r="C39" s="3">
        <f t="shared" si="1"/>
        <v>487</v>
      </c>
      <c r="D39" s="3">
        <f t="shared" si="3"/>
        <v>797</v>
      </c>
      <c r="E39" s="7">
        <v>120</v>
      </c>
      <c r="F39" s="7">
        <f t="shared" si="2"/>
        <v>225</v>
      </c>
      <c r="G39" s="7">
        <v>0</v>
      </c>
      <c r="H39" s="7">
        <v>41</v>
      </c>
      <c r="I39" s="7">
        <v>41</v>
      </c>
      <c r="J39" s="7">
        <v>0</v>
      </c>
      <c r="K39" s="7">
        <v>0</v>
      </c>
      <c r="L39" s="7">
        <v>0</v>
      </c>
      <c r="M39" s="7">
        <v>0</v>
      </c>
      <c r="N39" s="7">
        <v>0</v>
      </c>
      <c r="O39" s="7">
        <v>40</v>
      </c>
      <c r="P39" s="7">
        <v>230</v>
      </c>
      <c r="Q39" s="7">
        <v>0</v>
      </c>
      <c r="R39" s="7">
        <v>100</v>
      </c>
      <c r="S39" s="7">
        <v>0</v>
      </c>
      <c r="T39" s="7">
        <v>0</v>
      </c>
      <c r="U39" s="7">
        <v>0</v>
      </c>
      <c r="V39" s="7">
        <v>300</v>
      </c>
    </row>
    <row r="40" spans="2:22" x14ac:dyDescent="0.25">
      <c r="B40" s="6">
        <v>46784</v>
      </c>
      <c r="C40" s="3">
        <f t="shared" si="1"/>
        <v>533</v>
      </c>
      <c r="D40" s="3">
        <f t="shared" si="3"/>
        <v>843</v>
      </c>
      <c r="E40" s="7">
        <v>120</v>
      </c>
      <c r="F40" s="7">
        <f t="shared" si="2"/>
        <v>225</v>
      </c>
      <c r="G40" s="7">
        <v>0</v>
      </c>
      <c r="H40" s="7">
        <v>54</v>
      </c>
      <c r="I40" s="7">
        <v>54</v>
      </c>
      <c r="J40" s="7">
        <v>0</v>
      </c>
      <c r="K40" s="7">
        <v>0</v>
      </c>
      <c r="L40" s="7">
        <v>0</v>
      </c>
      <c r="M40" s="7">
        <v>0</v>
      </c>
      <c r="N40" s="7">
        <v>0</v>
      </c>
      <c r="O40" s="7">
        <v>60</v>
      </c>
      <c r="P40" s="7">
        <v>230</v>
      </c>
      <c r="Q40" s="7">
        <v>0</v>
      </c>
      <c r="R40" s="7">
        <v>100</v>
      </c>
      <c r="S40" s="7">
        <v>0</v>
      </c>
      <c r="T40" s="7">
        <v>0</v>
      </c>
      <c r="U40" s="7">
        <v>0</v>
      </c>
      <c r="V40" s="7">
        <v>300</v>
      </c>
    </row>
    <row r="41" spans="2:22" x14ac:dyDescent="0.25">
      <c r="B41" s="6">
        <v>46813</v>
      </c>
      <c r="C41" s="3">
        <f t="shared" si="1"/>
        <v>561</v>
      </c>
      <c r="D41" s="3">
        <f t="shared" si="3"/>
        <v>921</v>
      </c>
      <c r="E41" s="7">
        <v>120</v>
      </c>
      <c r="F41" s="7">
        <f t="shared" si="2"/>
        <v>225</v>
      </c>
      <c r="G41" s="7">
        <v>0</v>
      </c>
      <c r="H41" s="7">
        <v>68</v>
      </c>
      <c r="I41" s="7">
        <v>68</v>
      </c>
      <c r="J41" s="7">
        <v>0</v>
      </c>
      <c r="K41" s="7">
        <v>0</v>
      </c>
      <c r="L41" s="7">
        <v>0</v>
      </c>
      <c r="M41" s="7">
        <v>0</v>
      </c>
      <c r="N41" s="7">
        <v>0</v>
      </c>
      <c r="O41" s="7">
        <v>60</v>
      </c>
      <c r="P41" s="7">
        <v>230</v>
      </c>
      <c r="Q41" s="7">
        <v>0</v>
      </c>
      <c r="R41" s="7">
        <v>150</v>
      </c>
      <c r="S41" s="7">
        <v>0</v>
      </c>
      <c r="T41" s="7">
        <v>0</v>
      </c>
      <c r="U41" s="7">
        <v>0</v>
      </c>
      <c r="V41" s="7">
        <v>300</v>
      </c>
    </row>
    <row r="42" spans="2:22" x14ac:dyDescent="0.25">
      <c r="B42" s="6">
        <v>46844</v>
      </c>
      <c r="C42" s="3">
        <f t="shared" si="1"/>
        <v>609</v>
      </c>
      <c r="D42" s="3">
        <f t="shared" si="3"/>
        <v>969</v>
      </c>
      <c r="E42" s="7">
        <v>120</v>
      </c>
      <c r="F42" s="7">
        <f t="shared" si="2"/>
        <v>225</v>
      </c>
      <c r="G42" s="7">
        <v>0</v>
      </c>
      <c r="H42" s="7">
        <v>82</v>
      </c>
      <c r="I42" s="7">
        <v>82</v>
      </c>
      <c r="J42" s="7">
        <v>0</v>
      </c>
      <c r="K42" s="7">
        <v>0</v>
      </c>
      <c r="L42" s="7">
        <v>0</v>
      </c>
      <c r="M42" s="7">
        <v>0</v>
      </c>
      <c r="N42" s="7">
        <v>0</v>
      </c>
      <c r="O42" s="7">
        <v>80</v>
      </c>
      <c r="P42" s="7">
        <v>230</v>
      </c>
      <c r="Q42" s="7">
        <v>0</v>
      </c>
      <c r="R42" s="7">
        <v>150</v>
      </c>
      <c r="S42" s="7">
        <v>0</v>
      </c>
      <c r="T42" s="7">
        <v>0</v>
      </c>
      <c r="U42" s="7">
        <v>0</v>
      </c>
      <c r="V42" s="7">
        <v>300</v>
      </c>
    </row>
    <row r="43" spans="2:22" x14ac:dyDescent="0.25">
      <c r="B43" s="6">
        <v>46874</v>
      </c>
      <c r="C43" s="3">
        <f t="shared" si="1"/>
        <v>655</v>
      </c>
      <c r="D43" s="3">
        <f t="shared" si="3"/>
        <v>1015</v>
      </c>
      <c r="E43" s="7">
        <v>120</v>
      </c>
      <c r="F43" s="7">
        <f t="shared" si="2"/>
        <v>225</v>
      </c>
      <c r="G43" s="7">
        <v>0</v>
      </c>
      <c r="H43" s="7">
        <v>95</v>
      </c>
      <c r="I43" s="7">
        <v>95</v>
      </c>
      <c r="J43" s="7">
        <v>0</v>
      </c>
      <c r="K43" s="7">
        <v>0</v>
      </c>
      <c r="L43" s="7">
        <v>0</v>
      </c>
      <c r="M43" s="7">
        <v>0</v>
      </c>
      <c r="N43" s="7">
        <v>0</v>
      </c>
      <c r="O43" s="7">
        <v>100</v>
      </c>
      <c r="P43" s="7">
        <v>230</v>
      </c>
      <c r="Q43" s="7">
        <v>0</v>
      </c>
      <c r="R43" s="7">
        <v>150</v>
      </c>
      <c r="S43" s="7">
        <v>0</v>
      </c>
      <c r="T43" s="7">
        <v>0</v>
      </c>
      <c r="U43" s="7">
        <v>0</v>
      </c>
      <c r="V43" s="7">
        <v>300</v>
      </c>
    </row>
    <row r="44" spans="2:22" x14ac:dyDescent="0.25">
      <c r="B44" s="6">
        <v>46905</v>
      </c>
      <c r="C44" s="3">
        <f t="shared" si="1"/>
        <v>674</v>
      </c>
      <c r="D44" s="3">
        <f t="shared" si="3"/>
        <v>1084</v>
      </c>
      <c r="E44" s="7">
        <v>120</v>
      </c>
      <c r="F44" s="7">
        <f t="shared" si="2"/>
        <v>225</v>
      </c>
      <c r="G44" s="7">
        <v>0</v>
      </c>
      <c r="H44" s="7">
        <v>100</v>
      </c>
      <c r="I44" s="7">
        <v>109</v>
      </c>
      <c r="J44" s="7">
        <v>0</v>
      </c>
      <c r="K44" s="7">
        <v>0</v>
      </c>
      <c r="L44" s="7">
        <v>0</v>
      </c>
      <c r="M44" s="7">
        <v>0</v>
      </c>
      <c r="N44" s="7">
        <v>0</v>
      </c>
      <c r="O44" s="7">
        <v>100</v>
      </c>
      <c r="P44" s="7">
        <v>230</v>
      </c>
      <c r="Q44" s="7">
        <v>0</v>
      </c>
      <c r="R44" s="7">
        <v>200</v>
      </c>
      <c r="S44" s="7">
        <v>0</v>
      </c>
      <c r="T44" s="7">
        <v>0</v>
      </c>
      <c r="U44" s="7">
        <v>0</v>
      </c>
      <c r="V44" s="7">
        <v>300</v>
      </c>
    </row>
    <row r="45" spans="2:22" x14ac:dyDescent="0.25">
      <c r="B45" s="6">
        <v>46935</v>
      </c>
      <c r="C45" s="3">
        <f t="shared" si="1"/>
        <v>811</v>
      </c>
      <c r="D45" s="3">
        <f t="shared" si="3"/>
        <v>1221</v>
      </c>
      <c r="E45" s="7">
        <v>120</v>
      </c>
      <c r="F45" s="7">
        <f t="shared" si="2"/>
        <v>300</v>
      </c>
      <c r="G45" s="7">
        <v>0</v>
      </c>
      <c r="H45" s="7">
        <v>100</v>
      </c>
      <c r="I45" s="7">
        <v>136</v>
      </c>
      <c r="J45" s="7">
        <v>0</v>
      </c>
      <c r="K45" s="7">
        <v>0</v>
      </c>
      <c r="L45" s="7">
        <v>0</v>
      </c>
      <c r="M45" s="7">
        <v>0</v>
      </c>
      <c r="N45" s="7">
        <v>0</v>
      </c>
      <c r="O45" s="7">
        <v>135</v>
      </c>
      <c r="P45" s="7">
        <v>230</v>
      </c>
      <c r="Q45" s="7">
        <v>0</v>
      </c>
      <c r="R45" s="7">
        <v>200</v>
      </c>
      <c r="S45" s="7">
        <v>0</v>
      </c>
      <c r="T45" s="7">
        <v>0</v>
      </c>
      <c r="U45" s="7">
        <v>150</v>
      </c>
      <c r="V45" s="7">
        <v>300</v>
      </c>
    </row>
    <row r="46" spans="2:22" x14ac:dyDescent="0.25">
      <c r="B46" s="6">
        <v>46966</v>
      </c>
      <c r="C46" s="3">
        <f t="shared" si="1"/>
        <v>844</v>
      </c>
      <c r="D46" s="3">
        <f t="shared" si="3"/>
        <v>1254</v>
      </c>
      <c r="E46" s="7">
        <v>120</v>
      </c>
      <c r="F46" s="7">
        <f t="shared" si="2"/>
        <v>300</v>
      </c>
      <c r="G46" s="7">
        <v>0</v>
      </c>
      <c r="H46" s="7">
        <v>100</v>
      </c>
      <c r="I46" s="7">
        <v>149</v>
      </c>
      <c r="J46" s="7">
        <v>0</v>
      </c>
      <c r="K46" s="7">
        <v>0</v>
      </c>
      <c r="L46" s="7">
        <v>0</v>
      </c>
      <c r="M46" s="7">
        <v>0</v>
      </c>
      <c r="N46" s="7">
        <v>0</v>
      </c>
      <c r="O46" s="7">
        <v>155</v>
      </c>
      <c r="P46" s="7">
        <v>230</v>
      </c>
      <c r="Q46" s="7">
        <v>0</v>
      </c>
      <c r="R46" s="7">
        <v>200</v>
      </c>
      <c r="S46" s="7">
        <v>0</v>
      </c>
      <c r="T46" s="7">
        <v>0</v>
      </c>
      <c r="U46" s="7">
        <v>150</v>
      </c>
      <c r="V46" s="7">
        <v>300</v>
      </c>
    </row>
    <row r="47" spans="2:22" x14ac:dyDescent="0.25">
      <c r="B47" s="6">
        <v>46997</v>
      </c>
      <c r="C47" s="3">
        <f t="shared" si="1"/>
        <v>851</v>
      </c>
      <c r="D47" s="3">
        <f t="shared" si="3"/>
        <v>1311</v>
      </c>
      <c r="E47" s="7">
        <v>120</v>
      </c>
      <c r="F47" s="7">
        <f t="shared" si="2"/>
        <v>300</v>
      </c>
      <c r="G47" s="7">
        <v>0</v>
      </c>
      <c r="H47" s="7">
        <v>100</v>
      </c>
      <c r="I47" s="7">
        <v>156</v>
      </c>
      <c r="J47" s="7">
        <v>0</v>
      </c>
      <c r="K47" s="7">
        <v>0</v>
      </c>
      <c r="L47" s="7">
        <v>0</v>
      </c>
      <c r="M47" s="7">
        <v>0</v>
      </c>
      <c r="N47" s="7">
        <v>0</v>
      </c>
      <c r="O47" s="7">
        <v>155</v>
      </c>
      <c r="P47" s="7">
        <v>230</v>
      </c>
      <c r="Q47" s="7">
        <v>0</v>
      </c>
      <c r="R47" s="7">
        <v>250</v>
      </c>
      <c r="S47" s="7">
        <v>0</v>
      </c>
      <c r="T47" s="7">
        <v>0</v>
      </c>
      <c r="U47" s="7">
        <v>150</v>
      </c>
      <c r="V47" s="7">
        <v>300</v>
      </c>
    </row>
    <row r="48" spans="2:22" x14ac:dyDescent="0.25">
      <c r="B48" s="6">
        <v>47027</v>
      </c>
      <c r="C48" s="3">
        <f t="shared" si="1"/>
        <v>884</v>
      </c>
      <c r="D48" s="3">
        <f t="shared" si="3"/>
        <v>1344</v>
      </c>
      <c r="E48" s="7">
        <v>120</v>
      </c>
      <c r="F48" s="7">
        <f t="shared" si="2"/>
        <v>300</v>
      </c>
      <c r="G48" s="7">
        <v>0</v>
      </c>
      <c r="H48" s="7">
        <v>100</v>
      </c>
      <c r="I48" s="7">
        <v>169</v>
      </c>
      <c r="J48" s="7">
        <v>0</v>
      </c>
      <c r="K48" s="7">
        <v>0</v>
      </c>
      <c r="L48" s="7">
        <v>0</v>
      </c>
      <c r="M48" s="7">
        <v>0</v>
      </c>
      <c r="N48" s="7">
        <v>0</v>
      </c>
      <c r="O48" s="7">
        <v>175</v>
      </c>
      <c r="P48" s="7">
        <v>230</v>
      </c>
      <c r="Q48" s="7">
        <v>0</v>
      </c>
      <c r="R48" s="7">
        <v>250</v>
      </c>
      <c r="S48" s="7">
        <v>0</v>
      </c>
      <c r="T48" s="7">
        <v>0</v>
      </c>
      <c r="U48" s="7">
        <v>150</v>
      </c>
      <c r="V48" s="7">
        <v>300</v>
      </c>
    </row>
    <row r="49" spans="2:22" x14ac:dyDescent="0.25">
      <c r="B49" s="6">
        <v>47058</v>
      </c>
      <c r="C49" s="3">
        <f t="shared" si="1"/>
        <v>912</v>
      </c>
      <c r="D49" s="3">
        <f t="shared" si="3"/>
        <v>1372</v>
      </c>
      <c r="E49" s="7">
        <v>120</v>
      </c>
      <c r="F49" s="7">
        <f t="shared" si="2"/>
        <v>300</v>
      </c>
      <c r="G49" s="7">
        <v>0</v>
      </c>
      <c r="H49" s="7">
        <v>100</v>
      </c>
      <c r="I49" s="7">
        <v>182</v>
      </c>
      <c r="J49" s="7">
        <v>0</v>
      </c>
      <c r="K49" s="7">
        <v>0</v>
      </c>
      <c r="L49" s="7">
        <v>0</v>
      </c>
      <c r="M49" s="7">
        <v>0</v>
      </c>
      <c r="N49" s="7">
        <v>0</v>
      </c>
      <c r="O49" s="7">
        <v>190</v>
      </c>
      <c r="P49" s="7">
        <v>230</v>
      </c>
      <c r="Q49" s="7">
        <v>0</v>
      </c>
      <c r="R49" s="7">
        <v>250</v>
      </c>
      <c r="S49" s="7">
        <v>0</v>
      </c>
      <c r="T49" s="7">
        <v>0</v>
      </c>
      <c r="U49" s="7">
        <v>150</v>
      </c>
      <c r="V49" s="7">
        <v>300</v>
      </c>
    </row>
    <row r="50" spans="2:22" x14ac:dyDescent="0.25">
      <c r="B50" s="6">
        <v>47088</v>
      </c>
      <c r="C50" s="3">
        <f t="shared" si="1"/>
        <v>925</v>
      </c>
      <c r="D50" s="3">
        <f t="shared" si="3"/>
        <v>1435</v>
      </c>
      <c r="E50" s="7">
        <v>120</v>
      </c>
      <c r="F50" s="7">
        <f t="shared" si="2"/>
        <v>300</v>
      </c>
      <c r="G50" s="7">
        <v>0</v>
      </c>
      <c r="H50" s="7">
        <v>100</v>
      </c>
      <c r="I50" s="7">
        <v>195</v>
      </c>
      <c r="J50" s="7">
        <v>0</v>
      </c>
      <c r="K50" s="7">
        <v>0</v>
      </c>
      <c r="L50" s="7">
        <v>0</v>
      </c>
      <c r="M50" s="7">
        <v>0</v>
      </c>
      <c r="N50" s="7">
        <v>0</v>
      </c>
      <c r="O50" s="7">
        <v>190</v>
      </c>
      <c r="P50" s="7">
        <v>230</v>
      </c>
      <c r="Q50" s="7">
        <v>0</v>
      </c>
      <c r="R50" s="7">
        <v>300</v>
      </c>
      <c r="S50" s="7">
        <v>0</v>
      </c>
      <c r="T50" s="7">
        <v>0</v>
      </c>
      <c r="U50" s="7">
        <v>150</v>
      </c>
      <c r="V50" s="7">
        <v>300</v>
      </c>
    </row>
    <row r="51" spans="2:22" x14ac:dyDescent="0.25">
      <c r="B51" s="6">
        <v>47119</v>
      </c>
      <c r="C51" s="3">
        <f t="shared" si="1"/>
        <v>1053</v>
      </c>
      <c r="D51" s="3">
        <f t="shared" si="3"/>
        <v>1628</v>
      </c>
      <c r="E51" s="7">
        <v>120</v>
      </c>
      <c r="F51" s="7">
        <f t="shared" si="2"/>
        <v>375</v>
      </c>
      <c r="G51" s="7">
        <v>0</v>
      </c>
      <c r="H51" s="7">
        <v>100</v>
      </c>
      <c r="I51" s="7">
        <v>208</v>
      </c>
      <c r="J51" s="7">
        <v>0</v>
      </c>
      <c r="K51" s="7">
        <v>0</v>
      </c>
      <c r="L51" s="7">
        <v>0</v>
      </c>
      <c r="M51" s="7">
        <v>0</v>
      </c>
      <c r="N51" s="7">
        <v>0</v>
      </c>
      <c r="O51" s="7">
        <v>230</v>
      </c>
      <c r="P51" s="7">
        <v>230</v>
      </c>
      <c r="Q51" s="7">
        <v>0</v>
      </c>
      <c r="R51" s="7">
        <v>300</v>
      </c>
      <c r="S51" s="7">
        <v>0</v>
      </c>
      <c r="T51" s="7">
        <v>65</v>
      </c>
      <c r="U51" s="7">
        <v>150</v>
      </c>
      <c r="V51" s="7">
        <v>300</v>
      </c>
    </row>
    <row r="52" spans="2:22" x14ac:dyDescent="0.25">
      <c r="B52" s="6">
        <v>47150</v>
      </c>
      <c r="C52" s="3">
        <f t="shared" si="1"/>
        <v>1066</v>
      </c>
      <c r="D52" s="3">
        <f t="shared" si="3"/>
        <v>1641</v>
      </c>
      <c r="E52" s="7">
        <v>120</v>
      </c>
      <c r="F52" s="7">
        <f t="shared" si="2"/>
        <v>375</v>
      </c>
      <c r="G52" s="7">
        <v>0</v>
      </c>
      <c r="H52" s="7">
        <v>100</v>
      </c>
      <c r="I52" s="7">
        <v>221</v>
      </c>
      <c r="J52" s="7">
        <v>0</v>
      </c>
      <c r="K52" s="7">
        <v>0</v>
      </c>
      <c r="L52" s="7">
        <v>0</v>
      </c>
      <c r="M52" s="7">
        <v>0</v>
      </c>
      <c r="N52" s="7">
        <v>0</v>
      </c>
      <c r="O52" s="7">
        <v>230</v>
      </c>
      <c r="P52" s="7">
        <v>230</v>
      </c>
      <c r="Q52" s="7">
        <v>0</v>
      </c>
      <c r="R52" s="7">
        <v>300</v>
      </c>
      <c r="S52" s="7">
        <v>0</v>
      </c>
      <c r="T52" s="7">
        <v>65</v>
      </c>
      <c r="U52" s="7">
        <v>150</v>
      </c>
      <c r="V52" s="7">
        <v>300</v>
      </c>
    </row>
    <row r="53" spans="2:22" x14ac:dyDescent="0.25">
      <c r="B53" s="6">
        <v>47178</v>
      </c>
      <c r="C53" s="3">
        <f t="shared" si="1"/>
        <v>1079</v>
      </c>
      <c r="D53" s="3">
        <f t="shared" si="3"/>
        <v>1704</v>
      </c>
      <c r="E53" s="7">
        <v>120</v>
      </c>
      <c r="F53" s="7">
        <f t="shared" si="2"/>
        <v>375</v>
      </c>
      <c r="G53" s="7">
        <v>0</v>
      </c>
      <c r="H53" s="7">
        <v>100</v>
      </c>
      <c r="I53" s="7">
        <v>234</v>
      </c>
      <c r="J53" s="7">
        <v>0</v>
      </c>
      <c r="K53" s="7">
        <v>0</v>
      </c>
      <c r="L53" s="7">
        <v>0</v>
      </c>
      <c r="M53" s="7">
        <v>0</v>
      </c>
      <c r="N53" s="7">
        <v>0</v>
      </c>
      <c r="O53" s="7">
        <v>230</v>
      </c>
      <c r="P53" s="7">
        <v>230</v>
      </c>
      <c r="Q53" s="7">
        <v>0</v>
      </c>
      <c r="R53" s="7">
        <v>350</v>
      </c>
      <c r="S53" s="7">
        <v>0</v>
      </c>
      <c r="T53" s="7">
        <v>65</v>
      </c>
      <c r="U53" s="7">
        <v>150</v>
      </c>
      <c r="V53" s="7">
        <v>300</v>
      </c>
    </row>
    <row r="54" spans="2:22" x14ac:dyDescent="0.25">
      <c r="B54" s="6">
        <v>47209</v>
      </c>
      <c r="C54" s="3">
        <f t="shared" si="1"/>
        <v>1127</v>
      </c>
      <c r="D54" s="3">
        <f t="shared" si="3"/>
        <v>1752</v>
      </c>
      <c r="E54" s="7">
        <v>120</v>
      </c>
      <c r="F54" s="7">
        <f t="shared" si="2"/>
        <v>375</v>
      </c>
      <c r="G54" s="7">
        <v>0</v>
      </c>
      <c r="H54" s="7">
        <v>100</v>
      </c>
      <c r="I54" s="7">
        <v>247</v>
      </c>
      <c r="J54" s="7">
        <v>0</v>
      </c>
      <c r="K54" s="7">
        <v>0</v>
      </c>
      <c r="L54" s="7">
        <v>0</v>
      </c>
      <c r="M54" s="7">
        <v>0</v>
      </c>
      <c r="N54" s="7">
        <v>0</v>
      </c>
      <c r="O54" s="7">
        <v>265</v>
      </c>
      <c r="P54" s="7">
        <v>230</v>
      </c>
      <c r="Q54" s="7">
        <v>0</v>
      </c>
      <c r="R54" s="7">
        <v>350</v>
      </c>
      <c r="S54" s="7">
        <v>0</v>
      </c>
      <c r="T54" s="7">
        <v>65</v>
      </c>
      <c r="U54" s="7">
        <v>150</v>
      </c>
      <c r="V54" s="7">
        <v>300</v>
      </c>
    </row>
    <row r="55" spans="2:22" x14ac:dyDescent="0.25">
      <c r="B55" s="6">
        <v>47239</v>
      </c>
      <c r="C55" s="3">
        <f t="shared" si="1"/>
        <v>1140</v>
      </c>
      <c r="D55" s="3">
        <f t="shared" si="3"/>
        <v>1765</v>
      </c>
      <c r="E55" s="7">
        <v>120</v>
      </c>
      <c r="F55" s="7">
        <f t="shared" si="2"/>
        <v>375</v>
      </c>
      <c r="G55" s="7">
        <v>0</v>
      </c>
      <c r="H55" s="7">
        <v>100</v>
      </c>
      <c r="I55" s="7">
        <v>260</v>
      </c>
      <c r="J55" s="7">
        <v>0</v>
      </c>
      <c r="K55" s="7">
        <v>0</v>
      </c>
      <c r="L55" s="7">
        <v>0</v>
      </c>
      <c r="M55" s="7">
        <v>0</v>
      </c>
      <c r="N55" s="7">
        <v>0</v>
      </c>
      <c r="O55" s="7">
        <v>265</v>
      </c>
      <c r="P55" s="7">
        <v>230</v>
      </c>
      <c r="Q55" s="7">
        <v>0</v>
      </c>
      <c r="R55" s="7">
        <v>350</v>
      </c>
      <c r="S55" s="7">
        <v>0</v>
      </c>
      <c r="T55" s="7">
        <v>65</v>
      </c>
      <c r="U55" s="7">
        <v>150</v>
      </c>
      <c r="V55" s="7">
        <v>300</v>
      </c>
    </row>
    <row r="56" spans="2:22" x14ac:dyDescent="0.25">
      <c r="B56" s="6">
        <v>47270</v>
      </c>
      <c r="C56" s="3">
        <f t="shared" si="1"/>
        <v>1153</v>
      </c>
      <c r="D56" s="3">
        <f t="shared" si="3"/>
        <v>1828</v>
      </c>
      <c r="E56" s="7">
        <v>120</v>
      </c>
      <c r="F56" s="7">
        <f t="shared" si="2"/>
        <v>375</v>
      </c>
      <c r="G56" s="7">
        <v>0</v>
      </c>
      <c r="H56" s="7">
        <v>100</v>
      </c>
      <c r="I56" s="7">
        <v>273</v>
      </c>
      <c r="J56" s="7">
        <v>0</v>
      </c>
      <c r="K56" s="7">
        <v>0</v>
      </c>
      <c r="L56" s="7">
        <v>0</v>
      </c>
      <c r="M56" s="7">
        <v>0</v>
      </c>
      <c r="N56" s="7">
        <v>0</v>
      </c>
      <c r="O56" s="7">
        <v>265</v>
      </c>
      <c r="P56" s="7">
        <v>230</v>
      </c>
      <c r="Q56" s="7">
        <v>0</v>
      </c>
      <c r="R56" s="7">
        <v>400</v>
      </c>
      <c r="S56" s="7">
        <v>0</v>
      </c>
      <c r="T56" s="7">
        <v>65</v>
      </c>
      <c r="U56" s="7">
        <v>150</v>
      </c>
      <c r="V56" s="7">
        <v>300</v>
      </c>
    </row>
    <row r="57" spans="2:22" x14ac:dyDescent="0.25">
      <c r="B57" s="6">
        <v>47300</v>
      </c>
      <c r="C57" s="3">
        <f t="shared" si="1"/>
        <v>1233</v>
      </c>
      <c r="D57" s="3">
        <f t="shared" si="3"/>
        <v>1908</v>
      </c>
      <c r="E57" s="7">
        <v>120</v>
      </c>
      <c r="F57" s="7">
        <v>402</v>
      </c>
      <c r="G57" s="7">
        <v>0</v>
      </c>
      <c r="H57" s="7">
        <v>100</v>
      </c>
      <c r="I57" s="7">
        <v>286</v>
      </c>
      <c r="J57" s="7">
        <v>0</v>
      </c>
      <c r="K57" s="7">
        <v>0</v>
      </c>
      <c r="L57" s="7">
        <v>0</v>
      </c>
      <c r="M57" s="7">
        <v>0</v>
      </c>
      <c r="N57" s="7">
        <v>0</v>
      </c>
      <c r="O57" s="7">
        <v>305</v>
      </c>
      <c r="P57" s="7">
        <v>230</v>
      </c>
      <c r="Q57" s="7">
        <v>0</v>
      </c>
      <c r="R57" s="7">
        <v>400</v>
      </c>
      <c r="S57" s="7">
        <v>0</v>
      </c>
      <c r="T57" s="7">
        <v>65</v>
      </c>
      <c r="U57" s="7">
        <v>300</v>
      </c>
      <c r="V57" s="7">
        <v>300</v>
      </c>
    </row>
    <row r="58" spans="2:22" x14ac:dyDescent="0.25">
      <c r="B58" s="6">
        <v>47331</v>
      </c>
      <c r="C58" s="3">
        <f t="shared" si="1"/>
        <v>1246</v>
      </c>
      <c r="D58" s="3">
        <f t="shared" si="3"/>
        <v>1921</v>
      </c>
      <c r="E58" s="7">
        <v>120</v>
      </c>
      <c r="F58" s="7">
        <v>402</v>
      </c>
      <c r="G58" s="7">
        <v>0</v>
      </c>
      <c r="H58" s="7">
        <v>100</v>
      </c>
      <c r="I58" s="7">
        <v>299</v>
      </c>
      <c r="J58" s="7">
        <v>0</v>
      </c>
      <c r="K58" s="7">
        <v>0</v>
      </c>
      <c r="L58" s="7">
        <v>0</v>
      </c>
      <c r="M58" s="7">
        <v>0</v>
      </c>
      <c r="N58" s="7">
        <v>0</v>
      </c>
      <c r="O58" s="7">
        <v>305</v>
      </c>
      <c r="P58" s="7">
        <v>230</v>
      </c>
      <c r="Q58" s="7">
        <v>0</v>
      </c>
      <c r="R58" s="7">
        <v>400</v>
      </c>
      <c r="S58" s="7">
        <v>0</v>
      </c>
      <c r="T58" s="7">
        <v>65</v>
      </c>
      <c r="U58" s="7">
        <v>300</v>
      </c>
      <c r="V58" s="7">
        <v>300</v>
      </c>
    </row>
    <row r="59" spans="2:22" x14ac:dyDescent="0.25">
      <c r="B59" s="6">
        <v>47362</v>
      </c>
      <c r="C59" s="3">
        <f t="shared" si="1"/>
        <v>1247</v>
      </c>
      <c r="D59" s="3">
        <f t="shared" si="3"/>
        <v>1922</v>
      </c>
      <c r="E59" s="7">
        <v>120</v>
      </c>
      <c r="F59" s="7">
        <v>402</v>
      </c>
      <c r="G59" s="7">
        <v>0</v>
      </c>
      <c r="H59" s="7">
        <v>100</v>
      </c>
      <c r="I59" s="7">
        <v>300</v>
      </c>
      <c r="J59" s="7">
        <v>0</v>
      </c>
      <c r="K59" s="7">
        <v>0</v>
      </c>
      <c r="L59" s="7">
        <v>0</v>
      </c>
      <c r="M59" s="7">
        <v>0</v>
      </c>
      <c r="N59" s="7">
        <v>0</v>
      </c>
      <c r="O59" s="7">
        <v>305</v>
      </c>
      <c r="P59" s="7">
        <v>230</v>
      </c>
      <c r="Q59" s="7">
        <v>0</v>
      </c>
      <c r="R59" s="7">
        <v>400</v>
      </c>
      <c r="S59" s="7">
        <v>0</v>
      </c>
      <c r="T59" s="7">
        <v>65</v>
      </c>
      <c r="U59" s="7">
        <v>300</v>
      </c>
      <c r="V59" s="7">
        <v>300</v>
      </c>
    </row>
    <row r="60" spans="2:22" x14ac:dyDescent="0.25">
      <c r="B60" s="6">
        <v>47392</v>
      </c>
      <c r="C60" s="3">
        <f t="shared" si="1"/>
        <v>1307</v>
      </c>
      <c r="D60" s="3">
        <f t="shared" si="3"/>
        <v>1982</v>
      </c>
      <c r="E60" s="7">
        <v>120</v>
      </c>
      <c r="F60" s="7">
        <v>402</v>
      </c>
      <c r="G60" s="7">
        <v>0</v>
      </c>
      <c r="H60" s="7">
        <v>100</v>
      </c>
      <c r="I60" s="7">
        <v>325</v>
      </c>
      <c r="J60" s="7">
        <v>0</v>
      </c>
      <c r="K60" s="7">
        <v>0</v>
      </c>
      <c r="L60" s="7">
        <v>0</v>
      </c>
      <c r="M60" s="7">
        <v>0</v>
      </c>
      <c r="N60" s="7">
        <v>0</v>
      </c>
      <c r="O60" s="7">
        <v>340</v>
      </c>
      <c r="P60" s="7">
        <v>230</v>
      </c>
      <c r="Q60" s="7">
        <v>0</v>
      </c>
      <c r="R60" s="7">
        <v>400</v>
      </c>
      <c r="S60" s="7">
        <v>0</v>
      </c>
      <c r="T60" s="7">
        <v>65</v>
      </c>
      <c r="U60" s="7">
        <v>300</v>
      </c>
      <c r="V60" s="7">
        <v>300</v>
      </c>
    </row>
    <row r="61" spans="2:22" x14ac:dyDescent="0.25">
      <c r="B61" s="6">
        <v>47423</v>
      </c>
      <c r="C61" s="3">
        <f t="shared" si="1"/>
        <v>1320</v>
      </c>
      <c r="D61" s="3">
        <f t="shared" si="3"/>
        <v>1995</v>
      </c>
      <c r="E61" s="7">
        <v>120</v>
      </c>
      <c r="F61" s="7">
        <v>402</v>
      </c>
      <c r="G61" s="7">
        <v>0</v>
      </c>
      <c r="H61" s="7">
        <v>100</v>
      </c>
      <c r="I61" s="7">
        <v>338</v>
      </c>
      <c r="J61" s="7">
        <v>0</v>
      </c>
      <c r="K61" s="7">
        <v>0</v>
      </c>
      <c r="L61" s="7">
        <v>0</v>
      </c>
      <c r="M61" s="7">
        <v>0</v>
      </c>
      <c r="N61" s="7">
        <v>0</v>
      </c>
      <c r="O61" s="7">
        <v>340</v>
      </c>
      <c r="P61" s="7">
        <v>230</v>
      </c>
      <c r="Q61" s="7">
        <v>0</v>
      </c>
      <c r="R61" s="7">
        <v>400</v>
      </c>
      <c r="S61" s="7">
        <v>0</v>
      </c>
      <c r="T61" s="7">
        <v>65</v>
      </c>
      <c r="U61" s="7">
        <v>300</v>
      </c>
      <c r="V61" s="7">
        <v>300</v>
      </c>
    </row>
    <row r="62" spans="2:22" x14ac:dyDescent="0.25">
      <c r="B62" s="6">
        <v>47453</v>
      </c>
      <c r="C62" s="3">
        <f t="shared" si="1"/>
        <v>1345</v>
      </c>
      <c r="D62" s="3">
        <f t="shared" si="3"/>
        <v>2020</v>
      </c>
      <c r="E62" s="7">
        <v>120</v>
      </c>
      <c r="F62" s="7">
        <v>402</v>
      </c>
      <c r="G62" s="7">
        <v>0</v>
      </c>
      <c r="H62" s="7">
        <v>100</v>
      </c>
      <c r="I62" s="7">
        <v>363</v>
      </c>
      <c r="J62" s="7">
        <v>0</v>
      </c>
      <c r="K62" s="7">
        <v>0</v>
      </c>
      <c r="L62" s="7">
        <v>0</v>
      </c>
      <c r="M62" s="7">
        <v>0</v>
      </c>
      <c r="N62" s="7">
        <v>0</v>
      </c>
      <c r="O62" s="7">
        <v>340</v>
      </c>
      <c r="P62" s="7">
        <v>230</v>
      </c>
      <c r="Q62" s="7">
        <v>0</v>
      </c>
      <c r="R62" s="7">
        <v>400</v>
      </c>
      <c r="S62" s="7">
        <v>0</v>
      </c>
      <c r="T62" s="7">
        <v>65</v>
      </c>
      <c r="U62" s="7">
        <v>300</v>
      </c>
      <c r="V62" s="7">
        <v>300</v>
      </c>
    </row>
    <row r="63" spans="2:22" s="8" customFormat="1" x14ac:dyDescent="0.25">
      <c r="B63" s="6">
        <v>47484</v>
      </c>
      <c r="C63" s="3">
        <f t="shared" si="1"/>
        <v>1377</v>
      </c>
      <c r="D63" s="3">
        <f t="shared" si="3"/>
        <v>2482</v>
      </c>
      <c r="E63" s="7">
        <v>120</v>
      </c>
      <c r="F63" s="7">
        <v>402</v>
      </c>
      <c r="G63" s="7">
        <v>150</v>
      </c>
      <c r="H63" s="7">
        <v>100</v>
      </c>
      <c r="I63" s="7">
        <v>375</v>
      </c>
      <c r="J63" s="7">
        <v>0</v>
      </c>
      <c r="K63" s="7">
        <v>0</v>
      </c>
      <c r="L63" s="7">
        <v>0</v>
      </c>
      <c r="M63" s="7">
        <v>220</v>
      </c>
      <c r="N63" s="7">
        <v>0</v>
      </c>
      <c r="O63" s="7">
        <v>360</v>
      </c>
      <c r="P63" s="7">
        <v>230</v>
      </c>
      <c r="Q63" s="7">
        <v>0</v>
      </c>
      <c r="R63" s="7">
        <v>400</v>
      </c>
      <c r="S63" s="7">
        <v>60</v>
      </c>
      <c r="T63" s="7">
        <v>65</v>
      </c>
      <c r="U63" s="7">
        <v>300</v>
      </c>
      <c r="V63" s="7">
        <v>300</v>
      </c>
    </row>
    <row r="64" spans="2:22" x14ac:dyDescent="0.25">
      <c r="B64" s="6">
        <v>47515</v>
      </c>
      <c r="C64" s="3">
        <f t="shared" si="1"/>
        <v>1390</v>
      </c>
      <c r="D64" s="3">
        <f t="shared" si="3"/>
        <v>2495</v>
      </c>
      <c r="E64" s="7">
        <v>120</v>
      </c>
      <c r="F64" s="7">
        <v>402</v>
      </c>
      <c r="G64" s="7">
        <v>150</v>
      </c>
      <c r="H64" s="7">
        <v>100</v>
      </c>
      <c r="I64" s="7">
        <v>388</v>
      </c>
      <c r="J64" s="7">
        <v>0</v>
      </c>
      <c r="K64" s="7">
        <v>0</v>
      </c>
      <c r="L64" s="7">
        <v>0</v>
      </c>
      <c r="M64" s="7">
        <v>220</v>
      </c>
      <c r="N64" s="7">
        <v>0</v>
      </c>
      <c r="O64" s="7">
        <v>360</v>
      </c>
      <c r="P64" s="7">
        <v>230</v>
      </c>
      <c r="Q64" s="7">
        <v>0</v>
      </c>
      <c r="R64" s="7">
        <v>400</v>
      </c>
      <c r="S64" s="7">
        <v>60</v>
      </c>
      <c r="T64" s="7">
        <v>65</v>
      </c>
      <c r="U64" s="7">
        <v>300</v>
      </c>
      <c r="V64" s="7">
        <v>300</v>
      </c>
    </row>
    <row r="65" spans="2:22" x14ac:dyDescent="0.25">
      <c r="B65" s="6">
        <v>47543</v>
      </c>
      <c r="C65" s="3">
        <f t="shared" si="1"/>
        <v>1402</v>
      </c>
      <c r="D65" s="3">
        <f t="shared" si="3"/>
        <v>2507</v>
      </c>
      <c r="E65" s="7">
        <v>120</v>
      </c>
      <c r="F65" s="7">
        <v>402</v>
      </c>
      <c r="G65" s="7">
        <v>150</v>
      </c>
      <c r="H65" s="7">
        <v>100</v>
      </c>
      <c r="I65" s="7">
        <v>400</v>
      </c>
      <c r="J65" s="7">
        <v>0</v>
      </c>
      <c r="K65" s="7">
        <v>0</v>
      </c>
      <c r="L65" s="7">
        <v>0</v>
      </c>
      <c r="M65" s="7">
        <v>220</v>
      </c>
      <c r="N65" s="7">
        <v>0</v>
      </c>
      <c r="O65" s="7">
        <v>360</v>
      </c>
      <c r="P65" s="7">
        <v>230</v>
      </c>
      <c r="Q65" s="7">
        <v>0</v>
      </c>
      <c r="R65" s="7">
        <v>400</v>
      </c>
      <c r="S65" s="7">
        <v>60</v>
      </c>
      <c r="T65" s="7">
        <v>65</v>
      </c>
      <c r="U65" s="7">
        <v>300</v>
      </c>
      <c r="V65" s="7">
        <v>300</v>
      </c>
    </row>
    <row r="66" spans="2:22" x14ac:dyDescent="0.25">
      <c r="B66" s="6">
        <v>47574</v>
      </c>
      <c r="C66" s="3">
        <f t="shared" si="1"/>
        <v>1430</v>
      </c>
      <c r="D66" s="3">
        <f t="shared" si="3"/>
        <v>2535</v>
      </c>
      <c r="E66" s="7">
        <v>120</v>
      </c>
      <c r="F66" s="7">
        <v>402</v>
      </c>
      <c r="G66" s="7">
        <v>150</v>
      </c>
      <c r="H66" s="7">
        <v>100</v>
      </c>
      <c r="I66" s="7">
        <v>413</v>
      </c>
      <c r="J66" s="7">
        <v>0</v>
      </c>
      <c r="K66" s="7">
        <v>0</v>
      </c>
      <c r="L66" s="7">
        <v>0</v>
      </c>
      <c r="M66" s="7">
        <v>220</v>
      </c>
      <c r="N66" s="7">
        <v>0</v>
      </c>
      <c r="O66" s="7">
        <v>375</v>
      </c>
      <c r="P66" s="7">
        <v>230</v>
      </c>
      <c r="Q66" s="7">
        <v>0</v>
      </c>
      <c r="R66" s="7">
        <v>400</v>
      </c>
      <c r="S66" s="7">
        <v>60</v>
      </c>
      <c r="T66" s="7">
        <v>65</v>
      </c>
      <c r="U66" s="7">
        <v>300</v>
      </c>
      <c r="V66" s="7">
        <v>300</v>
      </c>
    </row>
    <row r="67" spans="2:22" x14ac:dyDescent="0.25">
      <c r="B67" s="6">
        <v>47604</v>
      </c>
      <c r="C67" s="3">
        <f t="shared" si="1"/>
        <v>1442</v>
      </c>
      <c r="D67" s="3">
        <f t="shared" si="3"/>
        <v>2547</v>
      </c>
      <c r="E67" s="7">
        <v>120</v>
      </c>
      <c r="F67" s="7">
        <v>402</v>
      </c>
      <c r="G67" s="7">
        <v>150</v>
      </c>
      <c r="H67" s="7">
        <v>100</v>
      </c>
      <c r="I67" s="7">
        <v>425</v>
      </c>
      <c r="J67" s="7">
        <v>0</v>
      </c>
      <c r="K67" s="7">
        <v>0</v>
      </c>
      <c r="L67" s="7">
        <v>0</v>
      </c>
      <c r="M67" s="7">
        <v>220</v>
      </c>
      <c r="N67" s="7">
        <v>0</v>
      </c>
      <c r="O67" s="7">
        <v>375</v>
      </c>
      <c r="P67" s="7">
        <v>230</v>
      </c>
      <c r="Q67" s="7">
        <v>0</v>
      </c>
      <c r="R67" s="7">
        <v>400</v>
      </c>
      <c r="S67" s="7">
        <v>60</v>
      </c>
      <c r="T67" s="7">
        <v>65</v>
      </c>
      <c r="U67" s="7">
        <v>300</v>
      </c>
      <c r="V67" s="7">
        <v>300</v>
      </c>
    </row>
    <row r="68" spans="2:22" x14ac:dyDescent="0.25">
      <c r="B68" s="6">
        <v>47635</v>
      </c>
      <c r="C68" s="3">
        <f t="shared" si="1"/>
        <v>1455</v>
      </c>
      <c r="D68" s="3">
        <f t="shared" si="3"/>
        <v>2560</v>
      </c>
      <c r="E68" s="7">
        <v>120</v>
      </c>
      <c r="F68" s="7">
        <v>402</v>
      </c>
      <c r="G68" s="7">
        <v>150</v>
      </c>
      <c r="H68" s="7">
        <v>100</v>
      </c>
      <c r="I68" s="7">
        <v>438</v>
      </c>
      <c r="J68" s="7">
        <v>0</v>
      </c>
      <c r="K68" s="7">
        <v>0</v>
      </c>
      <c r="L68" s="7">
        <v>0</v>
      </c>
      <c r="M68" s="7">
        <v>220</v>
      </c>
      <c r="N68" s="7">
        <v>0</v>
      </c>
      <c r="O68" s="7">
        <v>375</v>
      </c>
      <c r="P68" s="7">
        <v>230</v>
      </c>
      <c r="Q68" s="7">
        <v>0</v>
      </c>
      <c r="R68" s="7">
        <v>400</v>
      </c>
      <c r="S68" s="7">
        <v>60</v>
      </c>
      <c r="T68" s="7">
        <v>65</v>
      </c>
      <c r="U68" s="7">
        <v>300</v>
      </c>
      <c r="V68" s="7">
        <v>300</v>
      </c>
    </row>
    <row r="69" spans="2:22" x14ac:dyDescent="0.25">
      <c r="B69" s="6">
        <v>47665</v>
      </c>
      <c r="C69" s="3">
        <f t="shared" si="1"/>
        <v>1455</v>
      </c>
      <c r="D69" s="3">
        <f t="shared" si="3"/>
        <v>4180</v>
      </c>
      <c r="E69" s="7">
        <v>120</v>
      </c>
      <c r="F69" s="7">
        <v>402</v>
      </c>
      <c r="G69" s="7">
        <v>150</v>
      </c>
      <c r="H69" s="7">
        <v>100</v>
      </c>
      <c r="I69" s="7">
        <v>438</v>
      </c>
      <c r="J69" s="7">
        <v>0</v>
      </c>
      <c r="K69" s="7">
        <v>450</v>
      </c>
      <c r="L69" s="7">
        <v>400</v>
      </c>
      <c r="M69" s="7">
        <v>220</v>
      </c>
      <c r="N69" s="7">
        <v>0</v>
      </c>
      <c r="O69" s="7">
        <v>375</v>
      </c>
      <c r="P69" s="7">
        <v>500</v>
      </c>
      <c r="Q69" s="7">
        <v>500</v>
      </c>
      <c r="R69" s="7">
        <v>400</v>
      </c>
      <c r="S69" s="7">
        <v>60</v>
      </c>
      <c r="T69" s="7">
        <v>65</v>
      </c>
      <c r="U69" s="7">
        <v>450</v>
      </c>
      <c r="V69" s="7">
        <v>500</v>
      </c>
    </row>
    <row r="70" spans="2:22" x14ac:dyDescent="0.25">
      <c r="B70" s="6">
        <v>47696</v>
      </c>
      <c r="C70" s="3">
        <f t="shared" si="1"/>
        <v>1467</v>
      </c>
      <c r="D70" s="3">
        <f t="shared" si="3"/>
        <v>4192</v>
      </c>
      <c r="E70" s="7">
        <v>120</v>
      </c>
      <c r="F70" s="7">
        <v>402</v>
      </c>
      <c r="G70" s="7">
        <v>150</v>
      </c>
      <c r="H70" s="7">
        <v>100</v>
      </c>
      <c r="I70" s="7">
        <v>450</v>
      </c>
      <c r="J70" s="7">
        <v>0</v>
      </c>
      <c r="K70" s="7">
        <v>450</v>
      </c>
      <c r="L70" s="7">
        <v>400</v>
      </c>
      <c r="M70" s="7">
        <v>220</v>
      </c>
      <c r="N70" s="7">
        <v>0</v>
      </c>
      <c r="O70" s="7">
        <v>375</v>
      </c>
      <c r="P70" s="7">
        <v>500</v>
      </c>
      <c r="Q70" s="7">
        <v>500</v>
      </c>
      <c r="R70" s="7">
        <v>400</v>
      </c>
      <c r="S70" s="7">
        <v>60</v>
      </c>
      <c r="T70" s="7">
        <v>65</v>
      </c>
      <c r="U70" s="7">
        <v>450</v>
      </c>
      <c r="V70" s="7">
        <v>500</v>
      </c>
    </row>
    <row r="71" spans="2:22" x14ac:dyDescent="0.25">
      <c r="B71" s="6">
        <v>47727</v>
      </c>
      <c r="C71" s="3">
        <f t="shared" si="1"/>
        <v>1620</v>
      </c>
      <c r="D71" s="3">
        <f t="shared" si="3"/>
        <v>4345</v>
      </c>
      <c r="E71" s="7">
        <v>120</v>
      </c>
      <c r="F71" s="7">
        <v>402</v>
      </c>
      <c r="G71" s="7">
        <v>150</v>
      </c>
      <c r="H71" s="7">
        <v>100</v>
      </c>
      <c r="I71" s="7">
        <v>503</v>
      </c>
      <c r="J71" s="7">
        <v>100</v>
      </c>
      <c r="K71" s="7">
        <v>450</v>
      </c>
      <c r="L71" s="7">
        <v>400</v>
      </c>
      <c r="M71" s="7">
        <v>220</v>
      </c>
      <c r="N71" s="7">
        <v>0</v>
      </c>
      <c r="O71" s="7">
        <v>375</v>
      </c>
      <c r="P71" s="7">
        <v>500</v>
      </c>
      <c r="Q71" s="7">
        <v>500</v>
      </c>
      <c r="R71" s="7">
        <v>400</v>
      </c>
      <c r="S71" s="7">
        <v>60</v>
      </c>
      <c r="T71" s="7">
        <v>65</v>
      </c>
      <c r="U71" s="7">
        <v>450</v>
      </c>
      <c r="V71" s="7">
        <v>500</v>
      </c>
    </row>
    <row r="72" spans="2:22" x14ac:dyDescent="0.25">
      <c r="B72" s="6">
        <v>47757</v>
      </c>
      <c r="C72" s="3">
        <f t="shared" si="1"/>
        <v>1633</v>
      </c>
      <c r="D72" s="3">
        <f t="shared" si="3"/>
        <v>4358</v>
      </c>
      <c r="E72" s="7">
        <v>120</v>
      </c>
      <c r="F72" s="7">
        <v>402</v>
      </c>
      <c r="G72" s="7">
        <v>150</v>
      </c>
      <c r="H72" s="7">
        <v>100</v>
      </c>
      <c r="I72" s="7">
        <v>516</v>
      </c>
      <c r="J72" s="7">
        <v>100</v>
      </c>
      <c r="K72" s="7">
        <v>450</v>
      </c>
      <c r="L72" s="7">
        <v>400</v>
      </c>
      <c r="M72" s="7">
        <v>220</v>
      </c>
      <c r="N72" s="7">
        <v>0</v>
      </c>
      <c r="O72" s="7">
        <v>375</v>
      </c>
      <c r="P72" s="7">
        <v>500</v>
      </c>
      <c r="Q72" s="7">
        <v>500</v>
      </c>
      <c r="R72" s="7">
        <v>400</v>
      </c>
      <c r="S72" s="7">
        <v>60</v>
      </c>
      <c r="T72" s="7">
        <v>65</v>
      </c>
      <c r="U72" s="7">
        <v>450</v>
      </c>
      <c r="V72" s="7">
        <v>500</v>
      </c>
    </row>
    <row r="73" spans="2:22" x14ac:dyDescent="0.25">
      <c r="B73" s="6">
        <v>47788</v>
      </c>
      <c r="C73" s="3">
        <f t="shared" si="1"/>
        <v>1647</v>
      </c>
      <c r="D73" s="3">
        <f t="shared" si="3"/>
        <v>4372</v>
      </c>
      <c r="E73" s="7">
        <v>120</v>
      </c>
      <c r="F73" s="7">
        <v>402</v>
      </c>
      <c r="G73" s="7">
        <v>150</v>
      </c>
      <c r="H73" s="7">
        <v>100</v>
      </c>
      <c r="I73" s="7">
        <v>530</v>
      </c>
      <c r="J73" s="7">
        <v>100</v>
      </c>
      <c r="K73" s="7">
        <v>450</v>
      </c>
      <c r="L73" s="7">
        <v>400</v>
      </c>
      <c r="M73" s="7">
        <v>220</v>
      </c>
      <c r="N73" s="7">
        <v>0</v>
      </c>
      <c r="O73" s="7">
        <v>375</v>
      </c>
      <c r="P73" s="7">
        <v>500</v>
      </c>
      <c r="Q73" s="7">
        <v>500</v>
      </c>
      <c r="R73" s="7">
        <v>400</v>
      </c>
      <c r="S73" s="7">
        <v>60</v>
      </c>
      <c r="T73" s="7">
        <v>65</v>
      </c>
      <c r="U73" s="7">
        <v>450</v>
      </c>
      <c r="V73" s="7">
        <v>500</v>
      </c>
    </row>
    <row r="74" spans="2:22" x14ac:dyDescent="0.25">
      <c r="B74" s="6">
        <v>47818</v>
      </c>
      <c r="C74" s="3">
        <f t="shared" si="1"/>
        <v>1660</v>
      </c>
      <c r="D74" s="3">
        <f t="shared" si="3"/>
        <v>4385</v>
      </c>
      <c r="E74" s="7">
        <v>120</v>
      </c>
      <c r="F74" s="7">
        <v>402</v>
      </c>
      <c r="G74" s="7">
        <v>150</v>
      </c>
      <c r="H74" s="7">
        <v>100</v>
      </c>
      <c r="I74" s="7">
        <v>543</v>
      </c>
      <c r="J74" s="7">
        <v>100</v>
      </c>
      <c r="K74" s="7">
        <v>450</v>
      </c>
      <c r="L74" s="7">
        <v>400</v>
      </c>
      <c r="M74" s="7">
        <v>220</v>
      </c>
      <c r="N74" s="7">
        <v>0</v>
      </c>
      <c r="O74" s="7">
        <v>375</v>
      </c>
      <c r="P74" s="7">
        <v>500</v>
      </c>
      <c r="Q74" s="7">
        <v>500</v>
      </c>
      <c r="R74" s="7">
        <v>400</v>
      </c>
      <c r="S74" s="7">
        <v>60</v>
      </c>
      <c r="T74" s="7">
        <v>65</v>
      </c>
      <c r="U74" s="7">
        <v>450</v>
      </c>
      <c r="V74" s="7">
        <v>500</v>
      </c>
    </row>
    <row r="75" spans="2:22" x14ac:dyDescent="0.25">
      <c r="B75" s="6">
        <v>47849</v>
      </c>
      <c r="C75" s="3">
        <f t="shared" si="1"/>
        <v>1674</v>
      </c>
      <c r="D75" s="3">
        <f t="shared" si="3"/>
        <v>4399</v>
      </c>
      <c r="E75" s="7">
        <v>120</v>
      </c>
      <c r="F75" s="7">
        <v>402</v>
      </c>
      <c r="G75" s="7">
        <v>150</v>
      </c>
      <c r="H75" s="7">
        <v>100</v>
      </c>
      <c r="I75" s="7">
        <v>557</v>
      </c>
      <c r="J75" s="7">
        <v>100</v>
      </c>
      <c r="K75" s="7">
        <v>450</v>
      </c>
      <c r="L75" s="7">
        <v>400</v>
      </c>
      <c r="M75" s="7">
        <v>220</v>
      </c>
      <c r="N75" s="7">
        <v>0</v>
      </c>
      <c r="O75" s="7">
        <v>375</v>
      </c>
      <c r="P75" s="7">
        <v>500</v>
      </c>
      <c r="Q75" s="7">
        <v>500</v>
      </c>
      <c r="R75" s="7">
        <v>400</v>
      </c>
      <c r="S75" s="7">
        <v>60</v>
      </c>
      <c r="T75" s="7">
        <v>65</v>
      </c>
      <c r="U75" s="7">
        <v>450</v>
      </c>
      <c r="V75" s="7">
        <v>500</v>
      </c>
    </row>
    <row r="76" spans="2:22" x14ac:dyDescent="0.25">
      <c r="B76" s="6">
        <v>47880</v>
      </c>
      <c r="C76" s="3">
        <f t="shared" si="1"/>
        <v>1688</v>
      </c>
      <c r="D76" s="3">
        <f t="shared" si="3"/>
        <v>4413</v>
      </c>
      <c r="E76" s="7">
        <v>120</v>
      </c>
      <c r="F76" s="7">
        <v>402</v>
      </c>
      <c r="G76" s="7">
        <v>150</v>
      </c>
      <c r="H76" s="7">
        <v>100</v>
      </c>
      <c r="I76" s="7">
        <v>571</v>
      </c>
      <c r="J76" s="7">
        <v>100</v>
      </c>
      <c r="K76" s="7">
        <v>450</v>
      </c>
      <c r="L76" s="7">
        <v>400</v>
      </c>
      <c r="M76" s="7">
        <v>220</v>
      </c>
      <c r="N76" s="7">
        <v>0</v>
      </c>
      <c r="O76" s="7">
        <v>375</v>
      </c>
      <c r="P76" s="7">
        <v>500</v>
      </c>
      <c r="Q76" s="7">
        <v>500</v>
      </c>
      <c r="R76" s="7">
        <v>400</v>
      </c>
      <c r="S76" s="7">
        <v>60</v>
      </c>
      <c r="T76" s="7">
        <v>65</v>
      </c>
      <c r="U76" s="7">
        <v>450</v>
      </c>
      <c r="V76" s="7">
        <v>500</v>
      </c>
    </row>
    <row r="77" spans="2:22" x14ac:dyDescent="0.25">
      <c r="B77" s="6">
        <v>47908</v>
      </c>
      <c r="C77" s="3">
        <f t="shared" si="1"/>
        <v>1701</v>
      </c>
      <c r="D77" s="3">
        <f t="shared" si="3"/>
        <v>4426</v>
      </c>
      <c r="E77" s="7">
        <v>120</v>
      </c>
      <c r="F77" s="7">
        <v>402</v>
      </c>
      <c r="G77" s="7">
        <v>150</v>
      </c>
      <c r="H77" s="7">
        <v>100</v>
      </c>
      <c r="I77" s="7">
        <v>584</v>
      </c>
      <c r="J77" s="7">
        <v>100</v>
      </c>
      <c r="K77" s="7">
        <v>450</v>
      </c>
      <c r="L77" s="7">
        <v>400</v>
      </c>
      <c r="M77" s="7">
        <v>220</v>
      </c>
      <c r="N77" s="7">
        <v>0</v>
      </c>
      <c r="O77" s="7">
        <v>375</v>
      </c>
      <c r="P77" s="7">
        <v>500</v>
      </c>
      <c r="Q77" s="7">
        <v>500</v>
      </c>
      <c r="R77" s="7">
        <v>400</v>
      </c>
      <c r="S77" s="7">
        <v>60</v>
      </c>
      <c r="T77" s="7">
        <v>65</v>
      </c>
      <c r="U77" s="7">
        <v>450</v>
      </c>
      <c r="V77" s="7">
        <v>500</v>
      </c>
    </row>
    <row r="78" spans="2:22" x14ac:dyDescent="0.25">
      <c r="B78" s="6">
        <v>47939</v>
      </c>
      <c r="C78" s="3">
        <f t="shared" si="1"/>
        <v>1715</v>
      </c>
      <c r="D78" s="3">
        <f t="shared" si="3"/>
        <v>4440</v>
      </c>
      <c r="E78" s="7">
        <v>120</v>
      </c>
      <c r="F78" s="7">
        <v>402</v>
      </c>
      <c r="G78" s="7">
        <v>150</v>
      </c>
      <c r="H78" s="7">
        <v>100</v>
      </c>
      <c r="I78" s="7">
        <v>598</v>
      </c>
      <c r="J78" s="7">
        <v>100</v>
      </c>
      <c r="K78" s="7">
        <v>450</v>
      </c>
      <c r="L78" s="7">
        <v>400</v>
      </c>
      <c r="M78" s="7">
        <v>220</v>
      </c>
      <c r="N78" s="7">
        <v>0</v>
      </c>
      <c r="O78" s="7">
        <v>375</v>
      </c>
      <c r="P78" s="7">
        <v>500</v>
      </c>
      <c r="Q78" s="7">
        <v>500</v>
      </c>
      <c r="R78" s="7">
        <v>400</v>
      </c>
      <c r="S78" s="7">
        <v>60</v>
      </c>
      <c r="T78" s="7">
        <v>65</v>
      </c>
      <c r="U78" s="7">
        <v>450</v>
      </c>
      <c r="V78" s="7">
        <v>500</v>
      </c>
    </row>
    <row r="79" spans="2:22" x14ac:dyDescent="0.25">
      <c r="B79" s="6">
        <v>47969</v>
      </c>
      <c r="C79" s="3">
        <f t="shared" ref="C79:C110" si="4">SUM(20,E79,F79,H79,I79,J79,O79)</f>
        <v>1728</v>
      </c>
      <c r="D79" s="3">
        <f t="shared" si="3"/>
        <v>4453</v>
      </c>
      <c r="E79" s="7">
        <v>120</v>
      </c>
      <c r="F79" s="7">
        <v>402</v>
      </c>
      <c r="G79" s="7">
        <v>150</v>
      </c>
      <c r="H79" s="7">
        <v>100</v>
      </c>
      <c r="I79" s="7">
        <v>611</v>
      </c>
      <c r="J79" s="7">
        <v>100</v>
      </c>
      <c r="K79" s="7">
        <v>450</v>
      </c>
      <c r="L79" s="7">
        <v>400</v>
      </c>
      <c r="M79" s="7">
        <v>220</v>
      </c>
      <c r="N79" s="7">
        <v>0</v>
      </c>
      <c r="O79" s="7">
        <v>375</v>
      </c>
      <c r="P79" s="7">
        <v>500</v>
      </c>
      <c r="Q79" s="7">
        <v>500</v>
      </c>
      <c r="R79" s="7">
        <v>400</v>
      </c>
      <c r="S79" s="7">
        <v>60</v>
      </c>
      <c r="T79" s="7">
        <v>65</v>
      </c>
      <c r="U79" s="7">
        <v>450</v>
      </c>
      <c r="V79" s="7">
        <v>500</v>
      </c>
    </row>
    <row r="80" spans="2:22" x14ac:dyDescent="0.25">
      <c r="B80" s="6">
        <v>48000</v>
      </c>
      <c r="C80" s="3">
        <f t="shared" si="4"/>
        <v>1742</v>
      </c>
      <c r="D80" s="3">
        <f t="shared" si="3"/>
        <v>4467</v>
      </c>
      <c r="E80" s="7">
        <v>120</v>
      </c>
      <c r="F80" s="7">
        <v>402</v>
      </c>
      <c r="G80" s="7">
        <v>150</v>
      </c>
      <c r="H80" s="7">
        <v>100</v>
      </c>
      <c r="I80" s="7">
        <v>625</v>
      </c>
      <c r="J80" s="7">
        <v>100</v>
      </c>
      <c r="K80" s="7">
        <v>450</v>
      </c>
      <c r="L80" s="7">
        <v>400</v>
      </c>
      <c r="M80" s="7">
        <v>220</v>
      </c>
      <c r="N80" s="7">
        <v>0</v>
      </c>
      <c r="O80" s="7">
        <v>375</v>
      </c>
      <c r="P80" s="7">
        <v>500</v>
      </c>
      <c r="Q80" s="7">
        <v>500</v>
      </c>
      <c r="R80" s="7">
        <v>400</v>
      </c>
      <c r="S80" s="7">
        <v>60</v>
      </c>
      <c r="T80" s="7">
        <v>65</v>
      </c>
      <c r="U80" s="7">
        <v>450</v>
      </c>
      <c r="V80" s="7">
        <v>500</v>
      </c>
    </row>
    <row r="81" spans="2:22" x14ac:dyDescent="0.25">
      <c r="B81" s="6">
        <v>48030</v>
      </c>
      <c r="C81" s="3">
        <f t="shared" si="4"/>
        <v>1742</v>
      </c>
      <c r="D81" s="3">
        <f t="shared" si="3"/>
        <v>4497</v>
      </c>
      <c r="E81" s="7">
        <v>120</v>
      </c>
      <c r="F81" s="7">
        <v>402</v>
      </c>
      <c r="G81" s="7">
        <v>150</v>
      </c>
      <c r="H81" s="7">
        <v>100</v>
      </c>
      <c r="I81" s="7">
        <v>625</v>
      </c>
      <c r="J81" s="7">
        <v>100</v>
      </c>
      <c r="K81" s="7">
        <v>450</v>
      </c>
      <c r="L81" s="7">
        <v>400</v>
      </c>
      <c r="M81" s="7">
        <v>220</v>
      </c>
      <c r="N81" s="7">
        <v>30</v>
      </c>
      <c r="O81" s="7">
        <v>375</v>
      </c>
      <c r="P81" s="7">
        <v>500</v>
      </c>
      <c r="Q81" s="7">
        <v>500</v>
      </c>
      <c r="R81" s="7">
        <v>400</v>
      </c>
      <c r="S81" s="7">
        <v>60</v>
      </c>
      <c r="T81" s="7">
        <v>65</v>
      </c>
      <c r="U81" s="7">
        <v>600</v>
      </c>
      <c r="V81" s="7">
        <v>500</v>
      </c>
    </row>
    <row r="82" spans="2:22" x14ac:dyDescent="0.25">
      <c r="B82" s="6">
        <v>48061</v>
      </c>
      <c r="C82" s="3">
        <f t="shared" si="4"/>
        <v>1742</v>
      </c>
      <c r="D82" s="3">
        <f t="shared" si="3"/>
        <v>4497</v>
      </c>
      <c r="E82" s="7">
        <v>120</v>
      </c>
      <c r="F82" s="7">
        <v>402</v>
      </c>
      <c r="G82" s="7">
        <v>150</v>
      </c>
      <c r="H82" s="7">
        <v>100</v>
      </c>
      <c r="I82" s="7">
        <v>625</v>
      </c>
      <c r="J82" s="7">
        <v>100</v>
      </c>
      <c r="K82" s="7">
        <v>450</v>
      </c>
      <c r="L82" s="7">
        <v>400</v>
      </c>
      <c r="M82" s="7">
        <v>220</v>
      </c>
      <c r="N82" s="7">
        <v>30</v>
      </c>
      <c r="O82" s="7">
        <v>375</v>
      </c>
      <c r="P82" s="7">
        <v>500</v>
      </c>
      <c r="Q82" s="7">
        <v>500</v>
      </c>
      <c r="R82" s="7">
        <v>400</v>
      </c>
      <c r="S82" s="7">
        <v>60</v>
      </c>
      <c r="T82" s="7">
        <v>65</v>
      </c>
      <c r="U82" s="7">
        <v>600</v>
      </c>
      <c r="V82" s="7">
        <v>500</v>
      </c>
    </row>
    <row r="83" spans="2:22" x14ac:dyDescent="0.25">
      <c r="B83" s="6">
        <v>48092</v>
      </c>
      <c r="C83" s="3">
        <f t="shared" si="4"/>
        <v>1742</v>
      </c>
      <c r="D83" s="3">
        <f t="shared" si="3"/>
        <v>4497</v>
      </c>
      <c r="E83" s="7">
        <v>120</v>
      </c>
      <c r="F83" s="7">
        <v>402</v>
      </c>
      <c r="G83" s="7">
        <v>150</v>
      </c>
      <c r="H83" s="7">
        <v>100</v>
      </c>
      <c r="I83" s="7">
        <v>625</v>
      </c>
      <c r="J83" s="7">
        <v>100</v>
      </c>
      <c r="K83" s="7">
        <v>450</v>
      </c>
      <c r="L83" s="7">
        <v>400</v>
      </c>
      <c r="M83" s="7">
        <v>220</v>
      </c>
      <c r="N83" s="7">
        <v>30</v>
      </c>
      <c r="O83" s="7">
        <v>375</v>
      </c>
      <c r="P83" s="7">
        <v>500</v>
      </c>
      <c r="Q83" s="7">
        <v>500</v>
      </c>
      <c r="R83" s="7">
        <v>400</v>
      </c>
      <c r="S83" s="7">
        <v>60</v>
      </c>
      <c r="T83" s="7">
        <v>65</v>
      </c>
      <c r="U83" s="7">
        <v>600</v>
      </c>
      <c r="V83" s="7">
        <v>500</v>
      </c>
    </row>
    <row r="84" spans="2:22" x14ac:dyDescent="0.25">
      <c r="B84" s="6">
        <v>48122</v>
      </c>
      <c r="C84" s="3">
        <f t="shared" si="4"/>
        <v>1742</v>
      </c>
      <c r="D84" s="3">
        <f t="shared" si="3"/>
        <v>4497</v>
      </c>
      <c r="E84" s="7">
        <v>120</v>
      </c>
      <c r="F84" s="7">
        <v>402</v>
      </c>
      <c r="G84" s="7">
        <v>150</v>
      </c>
      <c r="H84" s="7">
        <v>100</v>
      </c>
      <c r="I84" s="7">
        <v>625</v>
      </c>
      <c r="J84" s="7">
        <v>100</v>
      </c>
      <c r="K84" s="7">
        <v>450</v>
      </c>
      <c r="L84" s="7">
        <v>400</v>
      </c>
      <c r="M84" s="7">
        <v>220</v>
      </c>
      <c r="N84" s="7">
        <v>30</v>
      </c>
      <c r="O84" s="7">
        <v>375</v>
      </c>
      <c r="P84" s="7">
        <v>500</v>
      </c>
      <c r="Q84" s="7">
        <v>500</v>
      </c>
      <c r="R84" s="7">
        <v>400</v>
      </c>
      <c r="S84" s="7">
        <v>60</v>
      </c>
      <c r="T84" s="7">
        <v>65</v>
      </c>
      <c r="U84" s="7">
        <v>600</v>
      </c>
      <c r="V84" s="7">
        <v>500</v>
      </c>
    </row>
    <row r="85" spans="2:22" x14ac:dyDescent="0.25">
      <c r="B85" s="6">
        <v>48153</v>
      </c>
      <c r="C85" s="3">
        <f t="shared" si="4"/>
        <v>1755</v>
      </c>
      <c r="D85" s="3">
        <f t="shared" si="3"/>
        <v>4510</v>
      </c>
      <c r="E85" s="7">
        <v>120</v>
      </c>
      <c r="F85" s="7">
        <v>402</v>
      </c>
      <c r="G85" s="7">
        <v>150</v>
      </c>
      <c r="H85" s="7">
        <v>100</v>
      </c>
      <c r="I85" s="7">
        <v>638</v>
      </c>
      <c r="J85" s="7">
        <v>100</v>
      </c>
      <c r="K85" s="7">
        <v>450</v>
      </c>
      <c r="L85" s="7">
        <v>400</v>
      </c>
      <c r="M85" s="7">
        <v>220</v>
      </c>
      <c r="N85" s="7">
        <v>30</v>
      </c>
      <c r="O85" s="7">
        <v>375</v>
      </c>
      <c r="P85" s="7">
        <v>500</v>
      </c>
      <c r="Q85" s="7">
        <v>500</v>
      </c>
      <c r="R85" s="7">
        <v>400</v>
      </c>
      <c r="S85" s="7">
        <v>60</v>
      </c>
      <c r="T85" s="7">
        <v>65</v>
      </c>
      <c r="U85" s="7">
        <v>600</v>
      </c>
      <c r="V85" s="7">
        <v>500</v>
      </c>
    </row>
    <row r="86" spans="2:22" x14ac:dyDescent="0.25">
      <c r="B86" s="6">
        <v>48183</v>
      </c>
      <c r="C86" s="3">
        <f t="shared" si="4"/>
        <v>1755</v>
      </c>
      <c r="D86" s="3">
        <f t="shared" si="3"/>
        <v>4510</v>
      </c>
      <c r="E86" s="7">
        <v>120</v>
      </c>
      <c r="F86" s="7">
        <v>402</v>
      </c>
      <c r="G86" s="7">
        <v>150</v>
      </c>
      <c r="H86" s="7">
        <v>100</v>
      </c>
      <c r="I86" s="7">
        <v>638</v>
      </c>
      <c r="J86" s="7">
        <v>100</v>
      </c>
      <c r="K86" s="7">
        <v>450</v>
      </c>
      <c r="L86" s="7">
        <v>400</v>
      </c>
      <c r="M86" s="7">
        <v>220</v>
      </c>
      <c r="N86" s="7">
        <v>30</v>
      </c>
      <c r="O86" s="7">
        <v>375</v>
      </c>
      <c r="P86" s="7">
        <v>500</v>
      </c>
      <c r="Q86" s="7">
        <v>500</v>
      </c>
      <c r="R86" s="7">
        <v>400</v>
      </c>
      <c r="S86" s="7">
        <v>60</v>
      </c>
      <c r="T86" s="7">
        <v>65</v>
      </c>
      <c r="U86" s="7">
        <v>600</v>
      </c>
      <c r="V86" s="7">
        <v>500</v>
      </c>
    </row>
    <row r="87" spans="2:22" x14ac:dyDescent="0.25">
      <c r="B87" s="6">
        <v>48214</v>
      </c>
      <c r="C87" s="3">
        <f t="shared" si="4"/>
        <v>1755</v>
      </c>
      <c r="D87" s="3">
        <f t="shared" si="3"/>
        <v>4510</v>
      </c>
      <c r="E87" s="7">
        <v>120</v>
      </c>
      <c r="F87" s="7">
        <v>402</v>
      </c>
      <c r="G87" s="7">
        <v>150</v>
      </c>
      <c r="H87" s="7">
        <v>100</v>
      </c>
      <c r="I87" s="7">
        <v>638</v>
      </c>
      <c r="J87" s="7">
        <v>100</v>
      </c>
      <c r="K87" s="7">
        <v>450</v>
      </c>
      <c r="L87" s="7">
        <v>400</v>
      </c>
      <c r="M87" s="7">
        <v>220</v>
      </c>
      <c r="N87" s="7">
        <v>30</v>
      </c>
      <c r="O87" s="7">
        <v>375</v>
      </c>
      <c r="P87" s="7">
        <v>500</v>
      </c>
      <c r="Q87" s="7">
        <v>500</v>
      </c>
      <c r="R87" s="7">
        <v>400</v>
      </c>
      <c r="S87" s="7">
        <v>60</v>
      </c>
      <c r="T87" s="7">
        <v>65</v>
      </c>
      <c r="U87" s="7">
        <v>600</v>
      </c>
      <c r="V87" s="7">
        <v>500</v>
      </c>
    </row>
    <row r="88" spans="2:22" x14ac:dyDescent="0.25">
      <c r="B88" s="6">
        <v>48245</v>
      </c>
      <c r="C88" s="3">
        <f t="shared" si="4"/>
        <v>1755</v>
      </c>
      <c r="D88" s="3">
        <f t="shared" si="3"/>
        <v>4510</v>
      </c>
      <c r="E88" s="7">
        <v>120</v>
      </c>
      <c r="F88" s="7">
        <v>402</v>
      </c>
      <c r="G88" s="7">
        <v>150</v>
      </c>
      <c r="H88" s="7">
        <v>100</v>
      </c>
      <c r="I88" s="7">
        <v>638</v>
      </c>
      <c r="J88" s="7">
        <v>100</v>
      </c>
      <c r="K88" s="7">
        <v>450</v>
      </c>
      <c r="L88" s="7">
        <v>400</v>
      </c>
      <c r="M88" s="7">
        <v>220</v>
      </c>
      <c r="N88" s="7">
        <v>30</v>
      </c>
      <c r="O88" s="7">
        <v>375</v>
      </c>
      <c r="P88" s="7">
        <v>500</v>
      </c>
      <c r="Q88" s="7">
        <v>500</v>
      </c>
      <c r="R88" s="7">
        <v>400</v>
      </c>
      <c r="S88" s="7">
        <v>60</v>
      </c>
      <c r="T88" s="7">
        <v>65</v>
      </c>
      <c r="U88" s="7">
        <v>600</v>
      </c>
      <c r="V88" s="7">
        <v>500</v>
      </c>
    </row>
    <row r="89" spans="2:22" x14ac:dyDescent="0.25">
      <c r="B89" s="6">
        <v>48274</v>
      </c>
      <c r="C89" s="3">
        <f t="shared" si="4"/>
        <v>1767</v>
      </c>
      <c r="D89" s="3">
        <f t="shared" si="3"/>
        <v>4522</v>
      </c>
      <c r="E89" s="7">
        <v>120</v>
      </c>
      <c r="F89" s="7">
        <v>402</v>
      </c>
      <c r="G89" s="7">
        <v>150</v>
      </c>
      <c r="H89" s="7">
        <v>100</v>
      </c>
      <c r="I89" s="7">
        <v>650</v>
      </c>
      <c r="J89" s="7">
        <v>100</v>
      </c>
      <c r="K89" s="7">
        <v>450</v>
      </c>
      <c r="L89" s="7">
        <v>400</v>
      </c>
      <c r="M89" s="7">
        <v>220</v>
      </c>
      <c r="N89" s="7">
        <v>30</v>
      </c>
      <c r="O89" s="7">
        <v>375</v>
      </c>
      <c r="P89" s="7">
        <v>500</v>
      </c>
      <c r="Q89" s="7">
        <v>500</v>
      </c>
      <c r="R89" s="7">
        <v>400</v>
      </c>
      <c r="S89" s="7">
        <v>60</v>
      </c>
      <c r="T89" s="7">
        <v>65</v>
      </c>
      <c r="U89" s="7">
        <v>600</v>
      </c>
      <c r="V89" s="7">
        <v>500</v>
      </c>
    </row>
    <row r="90" spans="2:22" x14ac:dyDescent="0.25">
      <c r="B90" s="6">
        <v>48305</v>
      </c>
      <c r="C90" s="3">
        <f t="shared" si="4"/>
        <v>1767</v>
      </c>
      <c r="D90" s="3">
        <f t="shared" si="3"/>
        <v>4522</v>
      </c>
      <c r="E90" s="7">
        <v>120</v>
      </c>
      <c r="F90" s="7">
        <v>402</v>
      </c>
      <c r="G90" s="7">
        <v>150</v>
      </c>
      <c r="H90" s="7">
        <v>100</v>
      </c>
      <c r="I90" s="7">
        <v>650</v>
      </c>
      <c r="J90" s="7">
        <v>100</v>
      </c>
      <c r="K90" s="7">
        <v>450</v>
      </c>
      <c r="L90" s="7">
        <v>400</v>
      </c>
      <c r="M90" s="7">
        <v>220</v>
      </c>
      <c r="N90" s="7">
        <v>30</v>
      </c>
      <c r="O90" s="7">
        <v>375</v>
      </c>
      <c r="P90" s="7">
        <v>500</v>
      </c>
      <c r="Q90" s="7">
        <v>500</v>
      </c>
      <c r="R90" s="7">
        <v>400</v>
      </c>
      <c r="S90" s="7">
        <v>60</v>
      </c>
      <c r="T90" s="7">
        <v>65</v>
      </c>
      <c r="U90" s="7">
        <v>600</v>
      </c>
      <c r="V90" s="7">
        <v>500</v>
      </c>
    </row>
    <row r="91" spans="2:22" x14ac:dyDescent="0.25">
      <c r="B91" s="6">
        <v>48335</v>
      </c>
      <c r="C91" s="3">
        <f t="shared" si="4"/>
        <v>1767</v>
      </c>
      <c r="D91" s="3">
        <f t="shared" si="3"/>
        <v>4522</v>
      </c>
      <c r="E91" s="7">
        <v>120</v>
      </c>
      <c r="F91" s="7">
        <v>402</v>
      </c>
      <c r="G91" s="7">
        <v>150</v>
      </c>
      <c r="H91" s="7">
        <v>100</v>
      </c>
      <c r="I91" s="7">
        <v>650</v>
      </c>
      <c r="J91" s="7">
        <v>100</v>
      </c>
      <c r="K91" s="7">
        <v>450</v>
      </c>
      <c r="L91" s="7">
        <v>400</v>
      </c>
      <c r="M91" s="7">
        <v>220</v>
      </c>
      <c r="N91" s="7">
        <v>30</v>
      </c>
      <c r="O91" s="7">
        <v>375</v>
      </c>
      <c r="P91" s="7">
        <v>500</v>
      </c>
      <c r="Q91" s="7">
        <v>500</v>
      </c>
      <c r="R91" s="7">
        <v>400</v>
      </c>
      <c r="S91" s="7">
        <v>60</v>
      </c>
      <c r="T91" s="7">
        <v>65</v>
      </c>
      <c r="U91" s="7">
        <v>600</v>
      </c>
      <c r="V91" s="7">
        <v>500</v>
      </c>
    </row>
    <row r="92" spans="2:22" x14ac:dyDescent="0.25">
      <c r="B92" s="6">
        <v>48366</v>
      </c>
      <c r="C92" s="3">
        <f t="shared" si="4"/>
        <v>1767</v>
      </c>
      <c r="D92" s="3">
        <f t="shared" si="3"/>
        <v>4522</v>
      </c>
      <c r="E92" s="7">
        <v>120</v>
      </c>
      <c r="F92" s="7">
        <v>402</v>
      </c>
      <c r="G92" s="7">
        <v>150</v>
      </c>
      <c r="H92" s="7">
        <v>100</v>
      </c>
      <c r="I92" s="7">
        <v>650</v>
      </c>
      <c r="J92" s="7">
        <v>100</v>
      </c>
      <c r="K92" s="7">
        <v>450</v>
      </c>
      <c r="L92" s="7">
        <v>400</v>
      </c>
      <c r="M92" s="7">
        <v>220</v>
      </c>
      <c r="N92" s="7">
        <v>30</v>
      </c>
      <c r="O92" s="7">
        <v>375</v>
      </c>
      <c r="P92" s="7">
        <v>500</v>
      </c>
      <c r="Q92" s="7">
        <v>500</v>
      </c>
      <c r="R92" s="7">
        <v>400</v>
      </c>
      <c r="S92" s="7">
        <v>60</v>
      </c>
      <c r="T92" s="7">
        <v>65</v>
      </c>
      <c r="U92" s="7">
        <v>600</v>
      </c>
      <c r="V92" s="7">
        <v>500</v>
      </c>
    </row>
    <row r="93" spans="2:22" x14ac:dyDescent="0.25">
      <c r="B93" s="6">
        <v>48396</v>
      </c>
      <c r="C93" s="3">
        <f t="shared" si="4"/>
        <v>1767</v>
      </c>
      <c r="D93" s="3">
        <f t="shared" si="3"/>
        <v>4522</v>
      </c>
      <c r="E93" s="7">
        <v>120</v>
      </c>
      <c r="F93" s="7">
        <v>402</v>
      </c>
      <c r="G93" s="7">
        <v>150</v>
      </c>
      <c r="H93" s="7">
        <v>100</v>
      </c>
      <c r="I93" s="7">
        <v>650</v>
      </c>
      <c r="J93" s="7">
        <v>100</v>
      </c>
      <c r="K93" s="7">
        <v>450</v>
      </c>
      <c r="L93" s="7">
        <v>400</v>
      </c>
      <c r="M93" s="7">
        <v>220</v>
      </c>
      <c r="N93" s="7">
        <v>30</v>
      </c>
      <c r="O93" s="7">
        <v>375</v>
      </c>
      <c r="P93" s="7">
        <v>500</v>
      </c>
      <c r="Q93" s="7">
        <v>500</v>
      </c>
      <c r="R93" s="7">
        <v>400</v>
      </c>
      <c r="S93" s="7">
        <v>60</v>
      </c>
      <c r="T93" s="7">
        <v>65</v>
      </c>
      <c r="U93" s="7">
        <v>600</v>
      </c>
      <c r="V93" s="7">
        <v>500</v>
      </c>
    </row>
    <row r="94" spans="2:22" x14ac:dyDescent="0.25">
      <c r="B94" s="6">
        <v>48427</v>
      </c>
      <c r="C94" s="3">
        <f t="shared" si="4"/>
        <v>1767</v>
      </c>
      <c r="D94" s="3">
        <f t="shared" si="3"/>
        <v>4522</v>
      </c>
      <c r="E94" s="7">
        <v>120</v>
      </c>
      <c r="F94" s="7">
        <v>402</v>
      </c>
      <c r="G94" s="7">
        <v>150</v>
      </c>
      <c r="H94" s="7">
        <v>100</v>
      </c>
      <c r="I94" s="7">
        <v>650</v>
      </c>
      <c r="J94" s="7">
        <v>100</v>
      </c>
      <c r="K94" s="7">
        <v>450</v>
      </c>
      <c r="L94" s="7">
        <v>400</v>
      </c>
      <c r="M94" s="7">
        <v>220</v>
      </c>
      <c r="N94" s="7">
        <v>30</v>
      </c>
      <c r="O94" s="7">
        <v>375</v>
      </c>
      <c r="P94" s="7">
        <v>500</v>
      </c>
      <c r="Q94" s="7">
        <v>500</v>
      </c>
      <c r="R94" s="7">
        <v>400</v>
      </c>
      <c r="S94" s="7">
        <v>60</v>
      </c>
      <c r="T94" s="7">
        <v>65</v>
      </c>
      <c r="U94" s="7">
        <v>600</v>
      </c>
      <c r="V94" s="7">
        <v>500</v>
      </c>
    </row>
    <row r="95" spans="2:22" x14ac:dyDescent="0.25">
      <c r="B95" s="6">
        <v>48458</v>
      </c>
      <c r="C95" s="3">
        <f t="shared" si="4"/>
        <v>1767</v>
      </c>
      <c r="D95" s="3">
        <f t="shared" si="3"/>
        <v>4522</v>
      </c>
      <c r="E95" s="7">
        <v>120</v>
      </c>
      <c r="F95" s="7">
        <v>402</v>
      </c>
      <c r="G95" s="7">
        <v>150</v>
      </c>
      <c r="H95" s="7">
        <v>100</v>
      </c>
      <c r="I95" s="7">
        <v>650</v>
      </c>
      <c r="J95" s="7">
        <v>100</v>
      </c>
      <c r="K95" s="7">
        <v>450</v>
      </c>
      <c r="L95" s="7">
        <v>400</v>
      </c>
      <c r="M95" s="7">
        <v>220</v>
      </c>
      <c r="N95" s="7">
        <v>30</v>
      </c>
      <c r="O95" s="7">
        <v>375</v>
      </c>
      <c r="P95" s="7">
        <v>500</v>
      </c>
      <c r="Q95" s="7">
        <v>500</v>
      </c>
      <c r="R95" s="7">
        <v>400</v>
      </c>
      <c r="S95" s="7">
        <v>60</v>
      </c>
      <c r="T95" s="7">
        <v>65</v>
      </c>
      <c r="U95" s="7">
        <v>600</v>
      </c>
      <c r="V95" s="7">
        <v>500</v>
      </c>
    </row>
    <row r="96" spans="2:22" x14ac:dyDescent="0.25">
      <c r="B96" s="6">
        <v>48488</v>
      </c>
      <c r="C96" s="3">
        <f t="shared" si="4"/>
        <v>1767</v>
      </c>
      <c r="D96" s="3">
        <f t="shared" si="3"/>
        <v>4522</v>
      </c>
      <c r="E96" s="7">
        <v>120</v>
      </c>
      <c r="F96" s="7">
        <v>402</v>
      </c>
      <c r="G96" s="7">
        <v>150</v>
      </c>
      <c r="H96" s="7">
        <v>100</v>
      </c>
      <c r="I96" s="7">
        <v>650</v>
      </c>
      <c r="J96" s="7">
        <v>100</v>
      </c>
      <c r="K96" s="7">
        <v>450</v>
      </c>
      <c r="L96" s="7">
        <v>400</v>
      </c>
      <c r="M96" s="7">
        <v>220</v>
      </c>
      <c r="N96" s="7">
        <v>30</v>
      </c>
      <c r="O96" s="7">
        <v>375</v>
      </c>
      <c r="P96" s="7">
        <v>500</v>
      </c>
      <c r="Q96" s="7">
        <v>500</v>
      </c>
      <c r="R96" s="7">
        <v>400</v>
      </c>
      <c r="S96" s="7">
        <v>60</v>
      </c>
      <c r="T96" s="7">
        <v>65</v>
      </c>
      <c r="U96" s="7">
        <v>600</v>
      </c>
      <c r="V96" s="7">
        <v>500</v>
      </c>
    </row>
    <row r="97" spans="2:22" x14ac:dyDescent="0.25">
      <c r="B97" s="6">
        <v>48519</v>
      </c>
      <c r="C97" s="3">
        <f t="shared" si="4"/>
        <v>1767</v>
      </c>
      <c r="D97" s="3">
        <f t="shared" si="3"/>
        <v>4522</v>
      </c>
      <c r="E97" s="7">
        <v>120</v>
      </c>
      <c r="F97" s="7">
        <v>402</v>
      </c>
      <c r="G97" s="7">
        <v>150</v>
      </c>
      <c r="H97" s="7">
        <v>100</v>
      </c>
      <c r="I97" s="7">
        <v>650</v>
      </c>
      <c r="J97" s="7">
        <v>100</v>
      </c>
      <c r="K97" s="7">
        <v>450</v>
      </c>
      <c r="L97" s="7">
        <v>400</v>
      </c>
      <c r="M97" s="7">
        <v>220</v>
      </c>
      <c r="N97" s="7">
        <v>30</v>
      </c>
      <c r="O97" s="7">
        <v>375</v>
      </c>
      <c r="P97" s="7">
        <v>500</v>
      </c>
      <c r="Q97" s="7">
        <v>500</v>
      </c>
      <c r="R97" s="7">
        <v>400</v>
      </c>
      <c r="S97" s="7">
        <v>60</v>
      </c>
      <c r="T97" s="7">
        <v>65</v>
      </c>
      <c r="U97" s="7">
        <v>600</v>
      </c>
      <c r="V97" s="7">
        <v>500</v>
      </c>
    </row>
    <row r="98" spans="2:22" x14ac:dyDescent="0.25">
      <c r="B98" s="6">
        <v>48549</v>
      </c>
      <c r="C98" s="3">
        <f t="shared" si="4"/>
        <v>1767</v>
      </c>
      <c r="D98" s="3">
        <f t="shared" si="3"/>
        <v>4522</v>
      </c>
      <c r="E98" s="7">
        <v>120</v>
      </c>
      <c r="F98" s="7">
        <v>402</v>
      </c>
      <c r="G98" s="7">
        <v>150</v>
      </c>
      <c r="H98" s="7">
        <v>100</v>
      </c>
      <c r="I98" s="7">
        <v>650</v>
      </c>
      <c r="J98" s="7">
        <v>100</v>
      </c>
      <c r="K98" s="7">
        <v>450</v>
      </c>
      <c r="L98" s="7">
        <v>400</v>
      </c>
      <c r="M98" s="7">
        <v>220</v>
      </c>
      <c r="N98" s="7">
        <v>30</v>
      </c>
      <c r="O98" s="7">
        <v>375</v>
      </c>
      <c r="P98" s="7">
        <v>500</v>
      </c>
      <c r="Q98" s="7">
        <v>500</v>
      </c>
      <c r="R98" s="7">
        <v>400</v>
      </c>
      <c r="S98" s="7">
        <v>60</v>
      </c>
      <c r="T98" s="7">
        <v>65</v>
      </c>
      <c r="U98" s="7">
        <v>600</v>
      </c>
      <c r="V98" s="7">
        <v>500</v>
      </c>
    </row>
    <row r="99" spans="2:22" x14ac:dyDescent="0.25">
      <c r="B99" s="6">
        <v>48580</v>
      </c>
      <c r="C99" s="3">
        <f t="shared" si="4"/>
        <v>1767</v>
      </c>
      <c r="D99" s="3">
        <f t="shared" ref="D99:D110" si="5">SUM(E99:T99)</f>
        <v>4522</v>
      </c>
      <c r="E99" s="7">
        <v>120</v>
      </c>
      <c r="F99" s="7">
        <v>402</v>
      </c>
      <c r="G99" s="7">
        <v>150</v>
      </c>
      <c r="H99" s="7">
        <v>100</v>
      </c>
      <c r="I99" s="7">
        <v>650</v>
      </c>
      <c r="J99" s="7">
        <v>100</v>
      </c>
      <c r="K99" s="7">
        <v>450</v>
      </c>
      <c r="L99" s="7">
        <v>400</v>
      </c>
      <c r="M99" s="7">
        <v>220</v>
      </c>
      <c r="N99" s="7">
        <v>30</v>
      </c>
      <c r="O99" s="7">
        <v>375</v>
      </c>
      <c r="P99" s="7">
        <v>500</v>
      </c>
      <c r="Q99" s="7">
        <v>500</v>
      </c>
      <c r="R99" s="7">
        <v>400</v>
      </c>
      <c r="S99" s="7">
        <v>60</v>
      </c>
      <c r="T99" s="7">
        <v>65</v>
      </c>
      <c r="U99" s="7">
        <v>600</v>
      </c>
      <c r="V99" s="7">
        <v>500</v>
      </c>
    </row>
    <row r="100" spans="2:22" x14ac:dyDescent="0.25">
      <c r="B100" s="6">
        <v>48611</v>
      </c>
      <c r="C100" s="3">
        <f t="shared" si="4"/>
        <v>1767</v>
      </c>
      <c r="D100" s="3">
        <f t="shared" si="5"/>
        <v>4522</v>
      </c>
      <c r="E100" s="7">
        <v>120</v>
      </c>
      <c r="F100" s="7">
        <v>402</v>
      </c>
      <c r="G100" s="7">
        <v>150</v>
      </c>
      <c r="H100" s="7">
        <v>100</v>
      </c>
      <c r="I100" s="7">
        <v>650</v>
      </c>
      <c r="J100" s="7">
        <v>100</v>
      </c>
      <c r="K100" s="7">
        <v>450</v>
      </c>
      <c r="L100" s="7">
        <v>400</v>
      </c>
      <c r="M100" s="7">
        <v>220</v>
      </c>
      <c r="N100" s="7">
        <v>30</v>
      </c>
      <c r="O100" s="7">
        <v>375</v>
      </c>
      <c r="P100" s="7">
        <v>500</v>
      </c>
      <c r="Q100" s="7">
        <v>500</v>
      </c>
      <c r="R100" s="7">
        <v>400</v>
      </c>
      <c r="S100" s="7">
        <v>60</v>
      </c>
      <c r="T100" s="7">
        <v>65</v>
      </c>
      <c r="U100" s="7">
        <v>600</v>
      </c>
      <c r="V100" s="7">
        <v>500</v>
      </c>
    </row>
    <row r="101" spans="2:22" x14ac:dyDescent="0.25">
      <c r="B101" s="6">
        <v>48639</v>
      </c>
      <c r="C101" s="3">
        <f t="shared" si="4"/>
        <v>1767</v>
      </c>
      <c r="D101" s="3">
        <f t="shared" si="5"/>
        <v>4522</v>
      </c>
      <c r="E101" s="7">
        <v>120</v>
      </c>
      <c r="F101" s="7">
        <v>402</v>
      </c>
      <c r="G101" s="7">
        <v>150</v>
      </c>
      <c r="H101" s="7">
        <v>100</v>
      </c>
      <c r="I101" s="7">
        <v>650</v>
      </c>
      <c r="J101" s="7">
        <v>100</v>
      </c>
      <c r="K101" s="7">
        <v>450</v>
      </c>
      <c r="L101" s="7">
        <v>400</v>
      </c>
      <c r="M101" s="7">
        <v>220</v>
      </c>
      <c r="N101" s="7">
        <v>30</v>
      </c>
      <c r="O101" s="7">
        <v>375</v>
      </c>
      <c r="P101" s="7">
        <v>500</v>
      </c>
      <c r="Q101" s="7">
        <v>500</v>
      </c>
      <c r="R101" s="7">
        <v>400</v>
      </c>
      <c r="S101" s="7">
        <v>60</v>
      </c>
      <c r="T101" s="7">
        <v>65</v>
      </c>
      <c r="U101" s="7">
        <v>600</v>
      </c>
      <c r="V101" s="7">
        <v>500</v>
      </c>
    </row>
    <row r="102" spans="2:22" x14ac:dyDescent="0.25">
      <c r="B102" s="6">
        <v>48670</v>
      </c>
      <c r="C102" s="3">
        <f t="shared" si="4"/>
        <v>1767</v>
      </c>
      <c r="D102" s="3">
        <f t="shared" si="5"/>
        <v>4522</v>
      </c>
      <c r="E102" s="7">
        <v>120</v>
      </c>
      <c r="F102" s="7">
        <v>402</v>
      </c>
      <c r="G102" s="7">
        <v>150</v>
      </c>
      <c r="H102" s="7">
        <v>100</v>
      </c>
      <c r="I102" s="7">
        <v>650</v>
      </c>
      <c r="J102" s="7">
        <v>100</v>
      </c>
      <c r="K102" s="7">
        <v>450</v>
      </c>
      <c r="L102" s="7">
        <v>400</v>
      </c>
      <c r="M102" s="7">
        <v>220</v>
      </c>
      <c r="N102" s="7">
        <v>30</v>
      </c>
      <c r="O102" s="7">
        <v>375</v>
      </c>
      <c r="P102" s="7">
        <v>500</v>
      </c>
      <c r="Q102" s="7">
        <v>500</v>
      </c>
      <c r="R102" s="7">
        <v>400</v>
      </c>
      <c r="S102" s="7">
        <v>60</v>
      </c>
      <c r="T102" s="7">
        <v>65</v>
      </c>
      <c r="U102" s="7">
        <v>600</v>
      </c>
      <c r="V102" s="7">
        <v>500</v>
      </c>
    </row>
    <row r="103" spans="2:22" x14ac:dyDescent="0.25">
      <c r="B103" s="6">
        <v>48700</v>
      </c>
      <c r="C103" s="3">
        <f t="shared" si="4"/>
        <v>1767</v>
      </c>
      <c r="D103" s="3">
        <f t="shared" si="5"/>
        <v>4522</v>
      </c>
      <c r="E103" s="7">
        <v>120</v>
      </c>
      <c r="F103" s="7">
        <v>402</v>
      </c>
      <c r="G103" s="7">
        <v>150</v>
      </c>
      <c r="H103" s="7">
        <v>100</v>
      </c>
      <c r="I103" s="7">
        <v>650</v>
      </c>
      <c r="J103" s="7">
        <v>100</v>
      </c>
      <c r="K103" s="7">
        <v>450</v>
      </c>
      <c r="L103" s="7">
        <v>400</v>
      </c>
      <c r="M103" s="7">
        <v>220</v>
      </c>
      <c r="N103" s="7">
        <v>30</v>
      </c>
      <c r="O103" s="7">
        <v>375</v>
      </c>
      <c r="P103" s="7">
        <v>500</v>
      </c>
      <c r="Q103" s="7">
        <v>500</v>
      </c>
      <c r="R103" s="7">
        <v>400</v>
      </c>
      <c r="S103" s="7">
        <v>60</v>
      </c>
      <c r="T103" s="7">
        <v>65</v>
      </c>
      <c r="U103" s="7">
        <v>600</v>
      </c>
      <c r="V103" s="7">
        <v>500</v>
      </c>
    </row>
    <row r="104" spans="2:22" x14ac:dyDescent="0.25">
      <c r="B104" s="6">
        <v>48731</v>
      </c>
      <c r="C104" s="3">
        <f t="shared" si="4"/>
        <v>1767</v>
      </c>
      <c r="D104" s="3">
        <f t="shared" si="5"/>
        <v>4522</v>
      </c>
      <c r="E104" s="7">
        <v>120</v>
      </c>
      <c r="F104" s="7">
        <v>402</v>
      </c>
      <c r="G104" s="7">
        <v>150</v>
      </c>
      <c r="H104" s="7">
        <v>100</v>
      </c>
      <c r="I104" s="7">
        <v>650</v>
      </c>
      <c r="J104" s="7">
        <v>100</v>
      </c>
      <c r="K104" s="7">
        <v>450</v>
      </c>
      <c r="L104" s="7">
        <v>400</v>
      </c>
      <c r="M104" s="7">
        <v>220</v>
      </c>
      <c r="N104" s="7">
        <v>30</v>
      </c>
      <c r="O104" s="7">
        <v>375</v>
      </c>
      <c r="P104" s="7">
        <v>500</v>
      </c>
      <c r="Q104" s="7">
        <v>500</v>
      </c>
      <c r="R104" s="7">
        <v>400</v>
      </c>
      <c r="S104" s="7">
        <v>60</v>
      </c>
      <c r="T104" s="7">
        <v>65</v>
      </c>
      <c r="U104" s="7">
        <v>600</v>
      </c>
      <c r="V104" s="7">
        <v>500</v>
      </c>
    </row>
    <row r="105" spans="2:22" x14ac:dyDescent="0.25">
      <c r="B105" s="6">
        <v>48761</v>
      </c>
      <c r="C105" s="3">
        <f t="shared" si="4"/>
        <v>1767</v>
      </c>
      <c r="D105" s="3">
        <f t="shared" si="5"/>
        <v>4522</v>
      </c>
      <c r="E105" s="7">
        <v>120</v>
      </c>
      <c r="F105" s="7">
        <v>402</v>
      </c>
      <c r="G105" s="7">
        <v>150</v>
      </c>
      <c r="H105" s="7">
        <v>100</v>
      </c>
      <c r="I105" s="7">
        <v>650</v>
      </c>
      <c r="J105" s="7">
        <v>100</v>
      </c>
      <c r="K105" s="7">
        <v>450</v>
      </c>
      <c r="L105" s="7">
        <v>400</v>
      </c>
      <c r="M105" s="7">
        <v>220</v>
      </c>
      <c r="N105" s="7">
        <v>30</v>
      </c>
      <c r="O105" s="7">
        <v>375</v>
      </c>
      <c r="P105" s="7">
        <v>500</v>
      </c>
      <c r="Q105" s="7">
        <v>500</v>
      </c>
      <c r="R105" s="7">
        <v>400</v>
      </c>
      <c r="S105" s="7">
        <v>60</v>
      </c>
      <c r="T105" s="7">
        <v>65</v>
      </c>
      <c r="U105" s="7">
        <v>600</v>
      </c>
      <c r="V105" s="7">
        <v>500</v>
      </c>
    </row>
    <row r="106" spans="2:22" x14ac:dyDescent="0.25">
      <c r="B106" s="6">
        <v>48792</v>
      </c>
      <c r="C106" s="3">
        <f t="shared" si="4"/>
        <v>1767</v>
      </c>
      <c r="D106" s="3">
        <f t="shared" si="5"/>
        <v>4522</v>
      </c>
      <c r="E106" s="7">
        <v>120</v>
      </c>
      <c r="F106" s="7">
        <v>402</v>
      </c>
      <c r="G106" s="7">
        <v>150</v>
      </c>
      <c r="H106" s="7">
        <v>100</v>
      </c>
      <c r="I106" s="7">
        <v>650</v>
      </c>
      <c r="J106" s="7">
        <v>100</v>
      </c>
      <c r="K106" s="7">
        <v>450</v>
      </c>
      <c r="L106" s="7">
        <v>400</v>
      </c>
      <c r="M106" s="7">
        <v>220</v>
      </c>
      <c r="N106" s="7">
        <v>30</v>
      </c>
      <c r="O106" s="7">
        <v>375</v>
      </c>
      <c r="P106" s="7">
        <v>500</v>
      </c>
      <c r="Q106" s="7">
        <v>500</v>
      </c>
      <c r="R106" s="7">
        <v>400</v>
      </c>
      <c r="S106" s="7">
        <v>60</v>
      </c>
      <c r="T106" s="7">
        <v>65</v>
      </c>
      <c r="U106" s="7">
        <v>600</v>
      </c>
      <c r="V106" s="7">
        <v>500</v>
      </c>
    </row>
    <row r="107" spans="2:22" x14ac:dyDescent="0.25">
      <c r="B107" s="6">
        <v>48823</v>
      </c>
      <c r="C107" s="3">
        <f t="shared" si="4"/>
        <v>1767</v>
      </c>
      <c r="D107" s="3">
        <f t="shared" si="5"/>
        <v>4522</v>
      </c>
      <c r="E107" s="7">
        <v>120</v>
      </c>
      <c r="F107" s="7">
        <v>402</v>
      </c>
      <c r="G107" s="7">
        <v>150</v>
      </c>
      <c r="H107" s="7">
        <v>100</v>
      </c>
      <c r="I107" s="7">
        <v>650</v>
      </c>
      <c r="J107" s="7">
        <v>100</v>
      </c>
      <c r="K107" s="7">
        <v>450</v>
      </c>
      <c r="L107" s="7">
        <v>400</v>
      </c>
      <c r="M107" s="7">
        <v>220</v>
      </c>
      <c r="N107" s="7">
        <v>30</v>
      </c>
      <c r="O107" s="7">
        <v>375</v>
      </c>
      <c r="P107" s="7">
        <v>500</v>
      </c>
      <c r="Q107" s="7">
        <v>500</v>
      </c>
      <c r="R107" s="7">
        <v>400</v>
      </c>
      <c r="S107" s="7">
        <v>60</v>
      </c>
      <c r="T107" s="7">
        <v>65</v>
      </c>
      <c r="U107" s="7">
        <v>600</v>
      </c>
      <c r="V107" s="7">
        <v>500</v>
      </c>
    </row>
    <row r="108" spans="2:22" x14ac:dyDescent="0.25">
      <c r="B108" s="6">
        <v>48853</v>
      </c>
      <c r="C108" s="3">
        <f t="shared" si="4"/>
        <v>1767</v>
      </c>
      <c r="D108" s="3">
        <f t="shared" si="5"/>
        <v>4522</v>
      </c>
      <c r="E108" s="7">
        <v>120</v>
      </c>
      <c r="F108" s="7">
        <v>402</v>
      </c>
      <c r="G108" s="7">
        <v>150</v>
      </c>
      <c r="H108" s="7">
        <v>100</v>
      </c>
      <c r="I108" s="7">
        <v>650</v>
      </c>
      <c r="J108" s="7">
        <v>100</v>
      </c>
      <c r="K108" s="7">
        <v>450</v>
      </c>
      <c r="L108" s="7">
        <v>400</v>
      </c>
      <c r="M108" s="7">
        <v>220</v>
      </c>
      <c r="N108" s="7">
        <v>30</v>
      </c>
      <c r="O108" s="7">
        <v>375</v>
      </c>
      <c r="P108" s="7">
        <v>500</v>
      </c>
      <c r="Q108" s="7">
        <v>500</v>
      </c>
      <c r="R108" s="7">
        <v>400</v>
      </c>
      <c r="S108" s="7">
        <v>60</v>
      </c>
      <c r="T108" s="7">
        <v>65</v>
      </c>
      <c r="U108" s="7">
        <v>600</v>
      </c>
      <c r="V108" s="7">
        <v>500</v>
      </c>
    </row>
    <row r="109" spans="2:22" x14ac:dyDescent="0.25">
      <c r="B109" s="6">
        <v>48884</v>
      </c>
      <c r="C109" s="3">
        <f t="shared" si="4"/>
        <v>1767</v>
      </c>
      <c r="D109" s="3">
        <f t="shared" si="5"/>
        <v>4522</v>
      </c>
      <c r="E109" s="7">
        <v>120</v>
      </c>
      <c r="F109" s="7">
        <v>402</v>
      </c>
      <c r="G109" s="7">
        <v>150</v>
      </c>
      <c r="H109" s="7">
        <v>100</v>
      </c>
      <c r="I109" s="7">
        <v>650</v>
      </c>
      <c r="J109" s="7">
        <v>100</v>
      </c>
      <c r="K109" s="7">
        <v>450</v>
      </c>
      <c r="L109" s="7">
        <v>400</v>
      </c>
      <c r="M109" s="7">
        <v>220</v>
      </c>
      <c r="N109" s="7">
        <v>30</v>
      </c>
      <c r="O109" s="7">
        <v>375</v>
      </c>
      <c r="P109" s="7">
        <v>500</v>
      </c>
      <c r="Q109" s="7">
        <v>500</v>
      </c>
      <c r="R109" s="7">
        <v>400</v>
      </c>
      <c r="S109" s="7">
        <v>60</v>
      </c>
      <c r="T109" s="7">
        <v>65</v>
      </c>
      <c r="U109" s="7">
        <v>600</v>
      </c>
      <c r="V109" s="7">
        <v>500</v>
      </c>
    </row>
    <row r="110" spans="2:22" x14ac:dyDescent="0.25">
      <c r="B110" s="6">
        <v>48914</v>
      </c>
      <c r="C110" s="3">
        <f t="shared" si="4"/>
        <v>1767</v>
      </c>
      <c r="D110" s="3">
        <f t="shared" si="5"/>
        <v>4522</v>
      </c>
      <c r="E110" s="7">
        <v>120</v>
      </c>
      <c r="F110" s="7">
        <v>402</v>
      </c>
      <c r="G110" s="7">
        <v>150</v>
      </c>
      <c r="H110" s="7">
        <v>100</v>
      </c>
      <c r="I110" s="7">
        <v>650</v>
      </c>
      <c r="J110" s="7">
        <v>100</v>
      </c>
      <c r="K110" s="7">
        <v>450</v>
      </c>
      <c r="L110" s="7">
        <v>400</v>
      </c>
      <c r="M110" s="7">
        <v>220</v>
      </c>
      <c r="N110" s="7">
        <v>30</v>
      </c>
      <c r="O110" s="7">
        <v>375</v>
      </c>
      <c r="P110" s="7">
        <v>500</v>
      </c>
      <c r="Q110" s="7">
        <v>500</v>
      </c>
      <c r="R110" s="7">
        <v>400</v>
      </c>
      <c r="S110" s="7">
        <v>60</v>
      </c>
      <c r="T110" s="7">
        <v>65</v>
      </c>
      <c r="U110" s="7">
        <v>600</v>
      </c>
      <c r="V110" s="7">
        <v>500</v>
      </c>
    </row>
    <row r="112" spans="2:22" x14ac:dyDescent="0.25">
      <c r="E112" s="3"/>
      <c r="F112" s="3"/>
      <c r="G112" s="3"/>
      <c r="H112" s="3"/>
      <c r="I112" s="3"/>
      <c r="J112" s="3"/>
      <c r="K112" s="3"/>
      <c r="L112" s="3"/>
      <c r="M112" s="3"/>
      <c r="N112" s="3"/>
      <c r="O112" s="3"/>
      <c r="P112" s="3"/>
      <c r="Q112" s="3"/>
      <c r="R112" s="3"/>
      <c r="S112" s="3"/>
      <c r="T112" s="3"/>
      <c r="U112" s="3"/>
      <c r="V112" s="3"/>
    </row>
  </sheetData>
  <pageMargins left="0.7" right="0.7" top="0.75" bottom="0.75" header="0.3" footer="0.3"/>
  <headerFooter>
    <oddFooter>&amp;L_x000D_&amp;1#&amp;"Calibri"&amp;14&amp;K000000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E2CCF-F2B7-4480-A1ED-8998E2CD85DE}">
  <sheetPr>
    <tabColor theme="7"/>
  </sheetPr>
  <dimension ref="B1:E10"/>
  <sheetViews>
    <sheetView workbookViewId="0"/>
  </sheetViews>
  <sheetFormatPr defaultColWidth="11.5703125" defaultRowHeight="15.75" x14ac:dyDescent="0.25"/>
  <cols>
    <col min="1" max="1" width="3.28515625" style="77" customWidth="1"/>
    <col min="2" max="2" width="11.5703125" style="77"/>
    <col min="3" max="5" width="16.42578125" style="77" customWidth="1"/>
    <col min="6" max="6" width="13.7109375" style="77" customWidth="1"/>
    <col min="7" max="8" width="12.85546875" style="77" customWidth="1"/>
    <col min="9" max="16384" width="11.5703125" style="77"/>
  </cols>
  <sheetData>
    <row r="1" spans="2:5" ht="16.5" thickBot="1" x14ac:dyDescent="0.3">
      <c r="B1" s="222" t="s">
        <v>248</v>
      </c>
    </row>
    <row r="2" spans="2:5" ht="16.5" thickBot="1" x14ac:dyDescent="0.3">
      <c r="B2" s="171"/>
      <c r="C2" s="173" t="s">
        <v>196</v>
      </c>
      <c r="D2" s="174"/>
      <c r="E2" s="174"/>
    </row>
    <row r="3" spans="2:5" ht="48" thickBot="1" x14ac:dyDescent="0.3">
      <c r="B3" s="172"/>
      <c r="C3" s="85" t="s">
        <v>197</v>
      </c>
      <c r="D3" s="86" t="s">
        <v>198</v>
      </c>
      <c r="E3" s="86" t="s">
        <v>199</v>
      </c>
    </row>
    <row r="4" spans="2:5" ht="16.5" thickBot="1" x14ac:dyDescent="0.3">
      <c r="B4" s="78">
        <v>2025</v>
      </c>
      <c r="C4" s="79">
        <f>Library!$C28-Library!$D7</f>
        <v>6207.5059939020502</v>
      </c>
      <c r="D4" s="79">
        <f>Library!$C28</f>
        <v>6227.5059939020502</v>
      </c>
      <c r="E4" s="79">
        <f>'CPCN Workpapers_Peak_Chart_1'!J21</f>
        <v>6229.6466227570199</v>
      </c>
    </row>
    <row r="5" spans="2:5" ht="16.5" thickBot="1" x14ac:dyDescent="0.3">
      <c r="B5" s="141">
        <v>2026</v>
      </c>
      <c r="C5" s="142">
        <f>Library!$C29-Library!$D8</f>
        <v>6222.3239380509704</v>
      </c>
      <c r="D5" s="142">
        <f>Library!$C29</f>
        <v>6242.3239380509704</v>
      </c>
      <c r="E5" s="143">
        <f>'CPCN Workpapers_Peak_Chart_1'!J22</f>
        <v>6241.5715376539201</v>
      </c>
    </row>
    <row r="6" spans="2:5" ht="16.5" thickBot="1" x14ac:dyDescent="0.3">
      <c r="B6" s="78">
        <v>2027</v>
      </c>
      <c r="C6" s="79">
        <f>Library!$C30-Library!$D9</f>
        <v>6205.1232139662898</v>
      </c>
      <c r="D6" s="79">
        <f>Library!$C30</f>
        <v>6365.1232139662898</v>
      </c>
      <c r="E6" s="80">
        <f>'CPCN Workpapers_Peak_Chart_1'!J23</f>
        <v>6434.14230856219</v>
      </c>
    </row>
    <row r="7" spans="2:5" ht="16.5" thickBot="1" x14ac:dyDescent="0.3">
      <c r="B7" s="141">
        <v>2028</v>
      </c>
      <c r="C7" s="142">
        <f>Library!$C31-Library!$D10</f>
        <v>6173.9079137584704</v>
      </c>
      <c r="D7" s="142">
        <f>Library!$C31</f>
        <v>6473.9079137584704</v>
      </c>
      <c r="E7" s="143">
        <f>'CPCN Workpapers_Peak_Chart_1'!J24</f>
        <v>6795.2107793597597</v>
      </c>
    </row>
    <row r="8" spans="2:5" ht="16.5" thickBot="1" x14ac:dyDescent="0.3">
      <c r="B8" s="78">
        <v>2029</v>
      </c>
      <c r="C8" s="79">
        <f>Library!$C32-Library!$D11</f>
        <v>6175.9051790527301</v>
      </c>
      <c r="D8" s="79">
        <f>Library!$C32</f>
        <v>6685.9051790527301</v>
      </c>
      <c r="E8" s="80">
        <f>'CPCN Workpapers_Peak_Chart_1'!J25</f>
        <v>7304.4736759124498</v>
      </c>
    </row>
    <row r="9" spans="2:5" ht="16.5" thickBot="1" x14ac:dyDescent="0.3">
      <c r="B9" s="144">
        <v>2030</v>
      </c>
      <c r="C9" s="145">
        <f>Library!$C33-Library!$D12</f>
        <v>6140.9355666379097</v>
      </c>
      <c r="D9" s="145">
        <f>Library!$C33</f>
        <v>6930.9355666379097</v>
      </c>
      <c r="E9" s="146">
        <f>'CPCN Workpapers_Peak_Chart_1'!J26</f>
        <v>7677.0370891889597</v>
      </c>
    </row>
    <row r="10" spans="2:5" x14ac:dyDescent="0.25">
      <c r="B10" s="87" t="s">
        <v>200</v>
      </c>
      <c r="C10" s="88">
        <f>(C9/C4)^(1/($B9-$B4))-1</f>
        <v>-2.1540968007112138E-3</v>
      </c>
      <c r="D10" s="88">
        <f>(D9/D4)^(1/($B9-$B4))-1</f>
        <v>2.1634479002914819E-2</v>
      </c>
      <c r="E10" s="88">
        <f>(E9/E4)^(1/($B9-$B4))-1</f>
        <v>4.2668000790013538E-2</v>
      </c>
    </row>
  </sheetData>
  <mergeCells count="2">
    <mergeCell ref="B2:B3"/>
    <mergeCell ref="C2:E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D7F1C-E60D-4019-B9AB-3CB6B0CB94E6}">
  <sheetPr>
    <tabColor theme="0" tint="-0.499984740745262"/>
  </sheetPr>
  <dimension ref="B1:U110"/>
  <sheetViews>
    <sheetView zoomScale="80" zoomScaleNormal="80" workbookViewId="0"/>
  </sheetViews>
  <sheetFormatPr defaultRowHeight="15" x14ac:dyDescent="0.25"/>
  <cols>
    <col min="1" max="1" width="3" customWidth="1"/>
    <col min="2" max="2" width="11" bestFit="1" customWidth="1"/>
    <col min="7" max="7" width="14.5703125" bestFit="1" customWidth="1"/>
    <col min="8" max="8" width="35.28515625" bestFit="1" customWidth="1"/>
    <col min="9" max="9" width="6.28515625" bestFit="1" customWidth="1"/>
    <col min="10" max="10" width="12.85546875" bestFit="1" customWidth="1"/>
    <col min="11" max="11" width="23.140625" bestFit="1" customWidth="1"/>
  </cols>
  <sheetData>
    <row r="1" spans="2:11" x14ac:dyDescent="0.25">
      <c r="B1" s="12" t="s">
        <v>245</v>
      </c>
    </row>
    <row r="2" spans="2:11" x14ac:dyDescent="0.25">
      <c r="B2" t="s">
        <v>75</v>
      </c>
      <c r="C2" t="s">
        <v>35</v>
      </c>
      <c r="D2" t="s">
        <v>36</v>
      </c>
      <c r="E2" t="s">
        <v>37</v>
      </c>
      <c r="F2" t="s">
        <v>89</v>
      </c>
      <c r="H2" t="s">
        <v>90</v>
      </c>
      <c r="I2" t="s">
        <v>91</v>
      </c>
    </row>
    <row r="3" spans="2:11" x14ac:dyDescent="0.25">
      <c r="B3" s="6">
        <v>45658</v>
      </c>
      <c r="C3" s="3">
        <f ca="1">LowProbability!C3</f>
        <v>0</v>
      </c>
      <c r="D3" s="3">
        <f ca="1">MidProbability!C3</f>
        <v>0</v>
      </c>
      <c r="E3" s="3">
        <f ca="1">HighProbability!C3</f>
        <v>0</v>
      </c>
      <c r="F3" s="3">
        <f ca="1">TSRs!C3</f>
        <v>0</v>
      </c>
      <c r="G3" s="3"/>
      <c r="H3" s="3">
        <f>'High IRP + BOSK 2'!C3</f>
        <v>0</v>
      </c>
      <c r="I3" s="3">
        <f>Monthly!D3</f>
        <v>0</v>
      </c>
      <c r="J3" s="3"/>
      <c r="K3" s="3"/>
    </row>
    <row r="4" spans="2:11" x14ac:dyDescent="0.25">
      <c r="B4" s="6">
        <v>45689</v>
      </c>
      <c r="C4" s="3">
        <f ca="1">LowProbability!C4</f>
        <v>0</v>
      </c>
      <c r="D4" s="3">
        <f ca="1">MidProbability!C4</f>
        <v>0</v>
      </c>
      <c r="E4" s="3">
        <f ca="1">HighProbability!C4</f>
        <v>0</v>
      </c>
      <c r="F4" s="3">
        <f ca="1">TSRs!C4</f>
        <v>0</v>
      </c>
      <c r="G4" s="3"/>
      <c r="H4" s="3">
        <f>'High IRP + BOSK 2'!C4</f>
        <v>0</v>
      </c>
      <c r="I4" s="3">
        <f>Monthly!D4</f>
        <v>0</v>
      </c>
      <c r="J4" s="3"/>
      <c r="K4" s="3"/>
    </row>
    <row r="5" spans="2:11" x14ac:dyDescent="0.25">
      <c r="B5" s="6">
        <v>45717</v>
      </c>
      <c r="C5" s="3">
        <f ca="1">LowProbability!C5</f>
        <v>0</v>
      </c>
      <c r="D5" s="3">
        <f ca="1">MidProbability!C5</f>
        <v>0</v>
      </c>
      <c r="E5" s="3">
        <f ca="1">HighProbability!C5</f>
        <v>0</v>
      </c>
      <c r="F5" s="3">
        <f ca="1">TSRs!C5</f>
        <v>0</v>
      </c>
      <c r="G5" s="3"/>
      <c r="H5" s="3">
        <f>'High IRP + BOSK 2'!C5</f>
        <v>0</v>
      </c>
      <c r="I5" s="3">
        <f>Monthly!D5</f>
        <v>0</v>
      </c>
      <c r="J5" s="3"/>
      <c r="K5" s="3"/>
    </row>
    <row r="6" spans="2:11" x14ac:dyDescent="0.25">
      <c r="B6" s="6">
        <v>45748</v>
      </c>
      <c r="C6" s="3">
        <f ca="1">LowProbability!C6</f>
        <v>0</v>
      </c>
      <c r="D6" s="3">
        <f ca="1">MidProbability!C6</f>
        <v>0</v>
      </c>
      <c r="E6" s="3">
        <f ca="1">HighProbability!C6</f>
        <v>0</v>
      </c>
      <c r="F6" s="3">
        <f ca="1">TSRs!C6</f>
        <v>0</v>
      </c>
      <c r="G6" s="3"/>
      <c r="H6" s="3">
        <f>'High IRP + BOSK 2'!C6</f>
        <v>0</v>
      </c>
      <c r="I6" s="3">
        <f>Monthly!D6</f>
        <v>0</v>
      </c>
      <c r="J6" s="3"/>
      <c r="K6" s="3"/>
    </row>
    <row r="7" spans="2:11" x14ac:dyDescent="0.25">
      <c r="B7" s="6">
        <v>45778</v>
      </c>
      <c r="C7" s="3">
        <f ca="1">LowProbability!C7</f>
        <v>0</v>
      </c>
      <c r="D7" s="3">
        <f ca="1">MidProbability!C7</f>
        <v>0</v>
      </c>
      <c r="E7" s="3">
        <f ca="1">HighProbability!C7</f>
        <v>0</v>
      </c>
      <c r="F7" s="3">
        <f ca="1">TSRs!C7</f>
        <v>0</v>
      </c>
      <c r="G7" s="3"/>
      <c r="H7" s="3">
        <f>'High IRP + BOSK 2'!C7</f>
        <v>0</v>
      </c>
      <c r="I7" s="3">
        <f>Monthly!D7</f>
        <v>0</v>
      </c>
      <c r="J7" s="3"/>
      <c r="K7" s="3"/>
    </row>
    <row r="8" spans="2:11" x14ac:dyDescent="0.25">
      <c r="B8" s="6">
        <v>45809</v>
      </c>
      <c r="C8" s="3">
        <f ca="1">LowProbability!C8</f>
        <v>0</v>
      </c>
      <c r="D8" s="3">
        <f ca="1">MidProbability!C8</f>
        <v>0</v>
      </c>
      <c r="E8" s="3">
        <f ca="1">HighProbability!C8</f>
        <v>0</v>
      </c>
      <c r="F8" s="3">
        <f ca="1">TSRs!C8</f>
        <v>0</v>
      </c>
      <c r="G8" s="3"/>
      <c r="H8" s="3">
        <f>'High IRP + BOSK 2'!C8</f>
        <v>0</v>
      </c>
      <c r="I8" s="3">
        <f>Monthly!D8</f>
        <v>0</v>
      </c>
      <c r="J8" s="3"/>
      <c r="K8" s="3"/>
    </row>
    <row r="9" spans="2:11" x14ac:dyDescent="0.25">
      <c r="B9" s="6">
        <v>45839</v>
      </c>
      <c r="C9" s="3">
        <f ca="1">LowProbability!C9</f>
        <v>0</v>
      </c>
      <c r="D9" s="3">
        <f ca="1">MidProbability!C9</f>
        <v>0</v>
      </c>
      <c r="E9" s="3">
        <f ca="1">HighProbability!C9</f>
        <v>0</v>
      </c>
      <c r="F9" s="3">
        <f ca="1">TSRs!C9</f>
        <v>0</v>
      </c>
      <c r="G9" s="3"/>
      <c r="H9" s="3">
        <f>'High IRP + BOSK 2'!C9</f>
        <v>0</v>
      </c>
      <c r="I9" s="3">
        <f>Monthly!D9</f>
        <v>0</v>
      </c>
      <c r="J9" s="3"/>
      <c r="K9" s="3"/>
    </row>
    <row r="10" spans="2:11" x14ac:dyDescent="0.25">
      <c r="B10" s="6">
        <v>45870</v>
      </c>
      <c r="C10" s="3">
        <f ca="1">LowProbability!C10</f>
        <v>0</v>
      </c>
      <c r="D10" s="3">
        <f ca="1">MidProbability!C10</f>
        <v>0</v>
      </c>
      <c r="E10" s="3">
        <f ca="1">HighProbability!C10</f>
        <v>0</v>
      </c>
      <c r="F10" s="3">
        <f ca="1">TSRs!C10</f>
        <v>0</v>
      </c>
      <c r="G10" s="3"/>
      <c r="H10" s="3">
        <f>'High IRP + BOSK 2'!C10</f>
        <v>0</v>
      </c>
      <c r="I10" s="3">
        <f>Monthly!D10</f>
        <v>0</v>
      </c>
      <c r="J10" s="3"/>
      <c r="K10" s="3"/>
    </row>
    <row r="11" spans="2:11" x14ac:dyDescent="0.25">
      <c r="B11" s="6">
        <v>45901</v>
      </c>
      <c r="C11" s="3">
        <f ca="1">LowProbability!C11</f>
        <v>0</v>
      </c>
      <c r="D11" s="3">
        <f ca="1">MidProbability!C11</f>
        <v>0</v>
      </c>
      <c r="E11" s="3">
        <f ca="1">HighProbability!C11</f>
        <v>0</v>
      </c>
      <c r="F11" s="3">
        <f ca="1">TSRs!C11</f>
        <v>0</v>
      </c>
      <c r="G11" s="3"/>
      <c r="H11" s="3">
        <f>'High IRP + BOSK 2'!C11</f>
        <v>0</v>
      </c>
      <c r="I11" s="3">
        <f>Monthly!D11</f>
        <v>0</v>
      </c>
      <c r="J11" s="3"/>
      <c r="K11" s="3"/>
    </row>
    <row r="12" spans="2:11" x14ac:dyDescent="0.25">
      <c r="B12" s="6">
        <v>45931</v>
      </c>
      <c r="C12" s="3">
        <f ca="1">LowProbability!C12</f>
        <v>0</v>
      </c>
      <c r="D12" s="3">
        <f ca="1">MidProbability!C12</f>
        <v>0</v>
      </c>
      <c r="E12" s="3">
        <f ca="1">HighProbability!C12</f>
        <v>0</v>
      </c>
      <c r="F12" s="3">
        <f ca="1">TSRs!C12</f>
        <v>0</v>
      </c>
      <c r="G12" s="3"/>
      <c r="H12" s="3">
        <f>'High IRP + BOSK 2'!C12</f>
        <v>0</v>
      </c>
      <c r="I12" s="3">
        <f>Monthly!D12</f>
        <v>0</v>
      </c>
      <c r="J12" s="3"/>
      <c r="K12" s="3"/>
    </row>
    <row r="13" spans="2:11" x14ac:dyDescent="0.25">
      <c r="B13" s="6">
        <v>45962</v>
      </c>
      <c r="C13" s="3">
        <f ca="1">LowProbability!C13</f>
        <v>0</v>
      </c>
      <c r="D13" s="3">
        <f ca="1">MidProbability!C13</f>
        <v>0</v>
      </c>
      <c r="E13" s="3">
        <f ca="1">HighProbability!C13</f>
        <v>0</v>
      </c>
      <c r="F13" s="3">
        <f ca="1">TSRs!C13</f>
        <v>0</v>
      </c>
      <c r="G13" s="3"/>
      <c r="H13" s="3">
        <f>'High IRP + BOSK 2'!C13</f>
        <v>0</v>
      </c>
      <c r="I13" s="3">
        <f>Monthly!D13</f>
        <v>0</v>
      </c>
      <c r="J13" s="3"/>
      <c r="K13" s="3"/>
    </row>
    <row r="14" spans="2:11" x14ac:dyDescent="0.25">
      <c r="B14" s="6">
        <v>45992</v>
      </c>
      <c r="C14" s="3">
        <f ca="1">LowProbability!C14</f>
        <v>0</v>
      </c>
      <c r="D14" s="3">
        <f ca="1">MidProbability!C14</f>
        <v>0</v>
      </c>
      <c r="E14" s="3">
        <f ca="1">HighProbability!C14</f>
        <v>0</v>
      </c>
      <c r="F14" s="3">
        <f ca="1">TSRs!C14</f>
        <v>0</v>
      </c>
      <c r="G14" s="3"/>
      <c r="H14" s="3">
        <f>'High IRP + BOSK 2'!C14</f>
        <v>0</v>
      </c>
      <c r="I14" s="3">
        <f>Monthly!D14</f>
        <v>0</v>
      </c>
      <c r="J14" s="3"/>
      <c r="K14" s="3"/>
    </row>
    <row r="15" spans="2:11" x14ac:dyDescent="0.25">
      <c r="B15" s="6">
        <v>46023</v>
      </c>
      <c r="C15" s="3">
        <f ca="1">LowProbability!C15</f>
        <v>0</v>
      </c>
      <c r="D15" s="3">
        <f ca="1">MidProbability!C15</f>
        <v>0</v>
      </c>
      <c r="E15" s="3">
        <f ca="1">HighProbability!C15</f>
        <v>0</v>
      </c>
      <c r="F15" s="3">
        <f ca="1">TSRs!C15</f>
        <v>0</v>
      </c>
      <c r="G15" s="3"/>
      <c r="H15" s="3">
        <f>'High IRP + BOSK 2'!C15</f>
        <v>0</v>
      </c>
      <c r="I15" s="3">
        <f>Monthly!D15</f>
        <v>0</v>
      </c>
      <c r="J15" s="3"/>
      <c r="K15" s="3"/>
    </row>
    <row r="16" spans="2:11" x14ac:dyDescent="0.25">
      <c r="B16" s="6">
        <v>46054</v>
      </c>
      <c r="C16" s="3">
        <f ca="1">LowProbability!C16</f>
        <v>0</v>
      </c>
      <c r="D16" s="3">
        <f ca="1">MidProbability!C16</f>
        <v>0</v>
      </c>
      <c r="E16" s="3">
        <f ca="1">HighProbability!C16</f>
        <v>0</v>
      </c>
      <c r="F16" s="3">
        <f ca="1">TSRs!C16</f>
        <v>0</v>
      </c>
      <c r="G16" s="3"/>
      <c r="H16" s="3">
        <f>'High IRP + BOSK 2'!C16</f>
        <v>0</v>
      </c>
      <c r="I16" s="3">
        <f>Monthly!D16</f>
        <v>0</v>
      </c>
      <c r="J16" s="3"/>
      <c r="K16" s="3"/>
    </row>
    <row r="17" spans="2:11" x14ac:dyDescent="0.25">
      <c r="B17" s="6">
        <v>46082</v>
      </c>
      <c r="C17" s="3">
        <f ca="1">LowProbability!C17</f>
        <v>0</v>
      </c>
      <c r="D17" s="3">
        <f ca="1">MidProbability!C17</f>
        <v>0</v>
      </c>
      <c r="E17" s="3">
        <f ca="1">HighProbability!C17</f>
        <v>0</v>
      </c>
      <c r="F17" s="3">
        <f ca="1">TSRs!C17</f>
        <v>0</v>
      </c>
      <c r="G17" s="3"/>
      <c r="H17" s="3">
        <f>'High IRP + BOSK 2'!C17</f>
        <v>0</v>
      </c>
      <c r="I17" s="3">
        <f>Monthly!D17</f>
        <v>0</v>
      </c>
      <c r="J17" s="3"/>
      <c r="K17" s="3"/>
    </row>
    <row r="18" spans="2:11" x14ac:dyDescent="0.25">
      <c r="B18" s="6">
        <v>46113</v>
      </c>
      <c r="C18" s="3">
        <f ca="1">LowProbability!C18</f>
        <v>0</v>
      </c>
      <c r="D18" s="3">
        <f ca="1">MidProbability!C18</f>
        <v>0</v>
      </c>
      <c r="E18" s="3">
        <f ca="1">HighProbability!C18</f>
        <v>0</v>
      </c>
      <c r="F18" s="3">
        <f ca="1">TSRs!C18</f>
        <v>0</v>
      </c>
      <c r="G18" s="3"/>
      <c r="H18" s="3">
        <f>'High IRP + BOSK 2'!C18</f>
        <v>0</v>
      </c>
      <c r="I18" s="3">
        <f>Monthly!D18</f>
        <v>0</v>
      </c>
      <c r="J18" s="3"/>
      <c r="K18" s="3"/>
    </row>
    <row r="19" spans="2:11" x14ac:dyDescent="0.25">
      <c r="B19" s="6">
        <v>46143</v>
      </c>
      <c r="C19" s="3">
        <f ca="1">LowProbability!C19</f>
        <v>0</v>
      </c>
      <c r="D19" s="3">
        <f ca="1">MidProbability!C19</f>
        <v>0</v>
      </c>
      <c r="E19" s="3">
        <f ca="1">HighProbability!C19</f>
        <v>0</v>
      </c>
      <c r="F19" s="3">
        <f ca="1">TSRs!C19</f>
        <v>0</v>
      </c>
      <c r="G19" s="3"/>
      <c r="H19" s="3">
        <f>'High IRP + BOSK 2'!C19</f>
        <v>0</v>
      </c>
      <c r="I19" s="3">
        <f>Monthly!D19</f>
        <v>0</v>
      </c>
      <c r="J19" s="3"/>
      <c r="K19" s="3"/>
    </row>
    <row r="20" spans="2:11" x14ac:dyDescent="0.25">
      <c r="B20" s="6">
        <v>46174</v>
      </c>
      <c r="C20" s="3">
        <f ca="1">LowProbability!C20</f>
        <v>0</v>
      </c>
      <c r="D20" s="3">
        <f ca="1">MidProbability!C20</f>
        <v>0</v>
      </c>
      <c r="E20" s="3">
        <f ca="1">HighProbability!C20</f>
        <v>0</v>
      </c>
      <c r="F20" s="3">
        <f ca="1">TSRs!C20</f>
        <v>0</v>
      </c>
      <c r="G20" s="3"/>
      <c r="H20" s="3">
        <f>'High IRP + BOSK 2'!C20</f>
        <v>0</v>
      </c>
      <c r="I20" s="3">
        <f>Monthly!D20</f>
        <v>0</v>
      </c>
      <c r="J20" s="3"/>
      <c r="K20" s="3"/>
    </row>
    <row r="21" spans="2:11" x14ac:dyDescent="0.25">
      <c r="B21" s="6">
        <v>46204</v>
      </c>
      <c r="C21" s="3">
        <f ca="1">LowProbability!C21</f>
        <v>0</v>
      </c>
      <c r="D21" s="3">
        <f ca="1">MidProbability!C21</f>
        <v>0</v>
      </c>
      <c r="E21" s="3">
        <f ca="1">HighProbability!C21</f>
        <v>0</v>
      </c>
      <c r="F21" s="3">
        <f ca="1">TSRs!C21</f>
        <v>0</v>
      </c>
      <c r="G21" s="3"/>
      <c r="H21" s="3">
        <f>'High IRP + BOSK 2'!C21</f>
        <v>0</v>
      </c>
      <c r="I21" s="3">
        <f>Monthly!D21</f>
        <v>0</v>
      </c>
      <c r="J21" s="3"/>
      <c r="K21" s="3"/>
    </row>
    <row r="22" spans="2:11" x14ac:dyDescent="0.25">
      <c r="B22" s="6">
        <v>46235</v>
      </c>
      <c r="C22" s="3">
        <f ca="1">LowProbability!C22</f>
        <v>0</v>
      </c>
      <c r="D22" s="3">
        <f ca="1">MidProbability!C22</f>
        <v>0</v>
      </c>
      <c r="E22" s="3">
        <f ca="1">HighProbability!C22</f>
        <v>0</v>
      </c>
      <c r="F22" s="3">
        <f ca="1">TSRs!C22</f>
        <v>0</v>
      </c>
      <c r="G22" s="3"/>
      <c r="H22" s="3">
        <f>'High IRP + BOSK 2'!C22</f>
        <v>0</v>
      </c>
      <c r="I22" s="3">
        <f>Monthly!D22</f>
        <v>0</v>
      </c>
      <c r="J22" s="3"/>
      <c r="K22" s="3"/>
    </row>
    <row r="23" spans="2:11" x14ac:dyDescent="0.25">
      <c r="B23" s="6">
        <v>46266</v>
      </c>
      <c r="C23" s="3">
        <f ca="1">LowProbability!C23</f>
        <v>0</v>
      </c>
      <c r="D23" s="3">
        <f ca="1">MidProbability!C23</f>
        <v>0</v>
      </c>
      <c r="E23" s="3">
        <f ca="1">HighProbability!C23</f>
        <v>0</v>
      </c>
      <c r="F23" s="3">
        <f ca="1">TSRs!C23</f>
        <v>0</v>
      </c>
      <c r="G23" s="3"/>
      <c r="H23" s="3">
        <f>'High IRP + BOSK 2'!C23</f>
        <v>0</v>
      </c>
      <c r="I23" s="3">
        <f>Monthly!D23</f>
        <v>0</v>
      </c>
      <c r="J23" s="3"/>
      <c r="K23" s="3"/>
    </row>
    <row r="24" spans="2:11" x14ac:dyDescent="0.25">
      <c r="B24" s="6">
        <v>46296</v>
      </c>
      <c r="C24" s="3">
        <f ca="1">LowProbability!C24</f>
        <v>0</v>
      </c>
      <c r="D24" s="3">
        <f ca="1">MidProbability!C24</f>
        <v>0</v>
      </c>
      <c r="E24" s="3">
        <f ca="1">HighProbability!C24</f>
        <v>0</v>
      </c>
      <c r="F24" s="3">
        <f ca="1">TSRs!C24</f>
        <v>0</v>
      </c>
      <c r="G24" s="3"/>
      <c r="H24" s="3">
        <f>'High IRP + BOSK 2'!C24</f>
        <v>0</v>
      </c>
      <c r="I24" s="3">
        <f>Monthly!D24</f>
        <v>0</v>
      </c>
      <c r="J24" s="3"/>
      <c r="K24" s="3"/>
    </row>
    <row r="25" spans="2:11" x14ac:dyDescent="0.25">
      <c r="B25" s="6">
        <v>46327</v>
      </c>
      <c r="C25" s="3">
        <f ca="1">LowProbability!C25</f>
        <v>0</v>
      </c>
      <c r="D25" s="3">
        <f ca="1">MidProbability!C25</f>
        <v>0</v>
      </c>
      <c r="E25" s="3">
        <f ca="1">HighProbability!C25</f>
        <v>0</v>
      </c>
      <c r="F25" s="3">
        <f ca="1">TSRs!C25</f>
        <v>0</v>
      </c>
      <c r="G25" s="3"/>
      <c r="H25" s="3">
        <f>'High IRP + BOSK 2'!C25</f>
        <v>0</v>
      </c>
      <c r="I25" s="3">
        <f>Monthly!D25</f>
        <v>0</v>
      </c>
      <c r="J25" s="3"/>
      <c r="K25" s="3"/>
    </row>
    <row r="26" spans="2:11" x14ac:dyDescent="0.25">
      <c r="B26" s="6">
        <v>46357</v>
      </c>
      <c r="C26" s="3">
        <f ca="1">LowProbability!C26</f>
        <v>0</v>
      </c>
      <c r="D26" s="3">
        <f ca="1">MidProbability!C26</f>
        <v>0</v>
      </c>
      <c r="E26" s="3">
        <f ca="1">HighProbability!C26</f>
        <v>0</v>
      </c>
      <c r="F26" s="3">
        <f ca="1">TSRs!C26</f>
        <v>0</v>
      </c>
      <c r="G26" s="3"/>
      <c r="H26" s="3">
        <f>'High IRP + BOSK 2'!C26</f>
        <v>0</v>
      </c>
      <c r="I26" s="3">
        <f>Monthly!D26</f>
        <v>0</v>
      </c>
      <c r="J26" s="3"/>
      <c r="K26" s="3"/>
    </row>
    <row r="27" spans="2:11" x14ac:dyDescent="0.25">
      <c r="B27" s="6">
        <v>46388</v>
      </c>
      <c r="C27" s="3">
        <f ca="1">LowProbability!C27</f>
        <v>45</v>
      </c>
      <c r="D27" s="3">
        <f ca="1">MidProbability!C27</f>
        <v>60</v>
      </c>
      <c r="E27" s="3">
        <f ca="1">HighProbability!C27</f>
        <v>75</v>
      </c>
      <c r="F27" s="3">
        <f ca="1">TSRs!C27</f>
        <v>75</v>
      </c>
      <c r="G27" s="3"/>
      <c r="H27" s="3">
        <f>'High IRP + BOSK 2'!C27</f>
        <v>70</v>
      </c>
      <c r="I27" s="3">
        <f>Monthly!D27</f>
        <v>75</v>
      </c>
      <c r="J27" s="3"/>
      <c r="K27" s="3"/>
    </row>
    <row r="28" spans="2:11" x14ac:dyDescent="0.25">
      <c r="B28" s="6">
        <v>46419</v>
      </c>
      <c r="C28" s="3">
        <f ca="1">LowProbability!C28</f>
        <v>45</v>
      </c>
      <c r="D28" s="3">
        <f ca="1">MidProbability!C28</f>
        <v>60</v>
      </c>
      <c r="E28" s="3">
        <f ca="1">HighProbability!C28</f>
        <v>75</v>
      </c>
      <c r="F28" s="3">
        <f ca="1">TSRs!C28</f>
        <v>75</v>
      </c>
      <c r="G28" s="3"/>
      <c r="H28" s="3">
        <f>'High IRP + BOSK 2'!C28</f>
        <v>70</v>
      </c>
      <c r="I28" s="3">
        <f>Monthly!D28</f>
        <v>75</v>
      </c>
      <c r="J28" s="3"/>
      <c r="K28" s="3"/>
    </row>
    <row r="29" spans="2:11" x14ac:dyDescent="0.25">
      <c r="B29" s="6">
        <v>46447</v>
      </c>
      <c r="C29" s="3">
        <f ca="1">LowProbability!C29</f>
        <v>45</v>
      </c>
      <c r="D29" s="3">
        <f ca="1">MidProbability!C29</f>
        <v>60</v>
      </c>
      <c r="E29" s="3">
        <f ca="1">HighProbability!C29</f>
        <v>75</v>
      </c>
      <c r="F29" s="3">
        <f ca="1">TSRs!C29</f>
        <v>75</v>
      </c>
      <c r="G29" s="3"/>
      <c r="H29" s="3">
        <f>'High IRP + BOSK 2'!C29</f>
        <v>70</v>
      </c>
      <c r="I29" s="3">
        <f>Monthly!D29</f>
        <v>75</v>
      </c>
      <c r="J29" s="3"/>
      <c r="K29" s="3"/>
    </row>
    <row r="30" spans="2:11" x14ac:dyDescent="0.25">
      <c r="B30" s="6">
        <v>46478</v>
      </c>
      <c r="C30" s="3">
        <f ca="1">LowProbability!C30</f>
        <v>45</v>
      </c>
      <c r="D30" s="3">
        <f ca="1">MidProbability!C30</f>
        <v>60</v>
      </c>
      <c r="E30" s="3">
        <f ca="1">HighProbability!C30</f>
        <v>75</v>
      </c>
      <c r="F30" s="3">
        <f ca="1">TSRs!C30</f>
        <v>75</v>
      </c>
      <c r="G30" s="3"/>
      <c r="H30" s="3">
        <f>'High IRP + BOSK 2'!C30</f>
        <v>70</v>
      </c>
      <c r="I30" s="3">
        <f>Monthly!D30</f>
        <v>75</v>
      </c>
      <c r="J30" s="3"/>
      <c r="K30" s="3"/>
    </row>
    <row r="31" spans="2:11" x14ac:dyDescent="0.25">
      <c r="B31" s="6">
        <v>46508</v>
      </c>
      <c r="C31" s="3">
        <f ca="1">LowProbability!C31</f>
        <v>45</v>
      </c>
      <c r="D31" s="3">
        <f ca="1">MidProbability!C31</f>
        <v>60</v>
      </c>
      <c r="E31" s="3">
        <f ca="1">HighProbability!C31</f>
        <v>75</v>
      </c>
      <c r="F31" s="3">
        <f ca="1">TSRs!C31</f>
        <v>75</v>
      </c>
      <c r="G31" s="3"/>
      <c r="H31" s="3">
        <f>'High IRP + BOSK 2'!C31</f>
        <v>70</v>
      </c>
      <c r="I31" s="3">
        <f>Monthly!D31</f>
        <v>75</v>
      </c>
      <c r="J31" s="3"/>
      <c r="K31" s="3"/>
    </row>
    <row r="32" spans="2:11" x14ac:dyDescent="0.25">
      <c r="B32" s="6">
        <v>46539</v>
      </c>
      <c r="C32" s="3">
        <f ca="1">LowProbability!C32</f>
        <v>45</v>
      </c>
      <c r="D32" s="3">
        <f ca="1">MidProbability!C32</f>
        <v>60</v>
      </c>
      <c r="E32" s="3">
        <f ca="1">HighProbability!C32</f>
        <v>75</v>
      </c>
      <c r="F32" s="3">
        <f ca="1">TSRs!C32</f>
        <v>75</v>
      </c>
      <c r="G32" s="3"/>
      <c r="H32" s="3">
        <f>'High IRP + BOSK 2'!C32</f>
        <v>70</v>
      </c>
      <c r="I32" s="3">
        <f>Monthly!D32</f>
        <v>75</v>
      </c>
      <c r="J32" s="3"/>
      <c r="K32" s="3"/>
    </row>
    <row r="33" spans="2:11" x14ac:dyDescent="0.25">
      <c r="B33" s="6">
        <v>46569</v>
      </c>
      <c r="C33" s="3">
        <f ca="1">LowProbability!C33</f>
        <v>90</v>
      </c>
      <c r="D33" s="3">
        <f ca="1">MidProbability!C33</f>
        <v>120</v>
      </c>
      <c r="E33" s="3">
        <f ca="1">HighProbability!C33</f>
        <v>150</v>
      </c>
      <c r="F33" s="3">
        <f ca="1">TSRs!C33</f>
        <v>150</v>
      </c>
      <c r="G33" s="3"/>
      <c r="H33" s="3">
        <f>'High IRP + BOSK 2'!C33</f>
        <v>210</v>
      </c>
      <c r="I33" s="3">
        <f>Monthly!D33</f>
        <v>150</v>
      </c>
      <c r="J33" s="3"/>
      <c r="K33" s="3"/>
    </row>
    <row r="34" spans="2:11" x14ac:dyDescent="0.25">
      <c r="B34" s="6">
        <v>46600</v>
      </c>
      <c r="C34" s="3">
        <f ca="1">LowProbability!C34</f>
        <v>90</v>
      </c>
      <c r="D34" s="3">
        <f ca="1">MidProbability!C34</f>
        <v>120</v>
      </c>
      <c r="E34" s="3">
        <f ca="1">HighProbability!C34</f>
        <v>150</v>
      </c>
      <c r="F34" s="3">
        <f ca="1">TSRs!C34</f>
        <v>150</v>
      </c>
      <c r="G34" s="3"/>
      <c r="H34" s="3">
        <f>'High IRP + BOSK 2'!C34</f>
        <v>210</v>
      </c>
      <c r="I34" s="3">
        <f>Monthly!D34</f>
        <v>150</v>
      </c>
      <c r="J34" s="3"/>
      <c r="K34" s="3"/>
    </row>
    <row r="35" spans="2:11" x14ac:dyDescent="0.25">
      <c r="B35" s="6">
        <v>46631</v>
      </c>
      <c r="C35" s="3">
        <f ca="1">LowProbability!C35</f>
        <v>124.9</v>
      </c>
      <c r="D35" s="3">
        <f ca="1">MidProbability!C35</f>
        <v>205</v>
      </c>
      <c r="E35" s="3">
        <f ca="1">HighProbability!C35</f>
        <v>285.10000000000002</v>
      </c>
      <c r="F35" s="3">
        <f ca="1">TSRs!C35</f>
        <v>178</v>
      </c>
      <c r="G35" s="3"/>
      <c r="H35" s="3">
        <f>'High IRP + BOSK 2'!C35</f>
        <v>210</v>
      </c>
      <c r="I35" s="3">
        <f>Monthly!D35</f>
        <v>458</v>
      </c>
      <c r="J35" s="3"/>
      <c r="K35" s="3"/>
    </row>
    <row r="36" spans="2:11" x14ac:dyDescent="0.25">
      <c r="B36" s="6">
        <v>46661</v>
      </c>
      <c r="C36" s="3">
        <f ca="1">LowProbability!C36</f>
        <v>130.9</v>
      </c>
      <c r="D36" s="3">
        <f ca="1">MidProbability!C36</f>
        <v>215</v>
      </c>
      <c r="E36" s="3">
        <f ca="1">HighProbability!C36</f>
        <v>299.10000000000002</v>
      </c>
      <c r="F36" s="3">
        <f ca="1">TSRs!C36</f>
        <v>178</v>
      </c>
      <c r="G36" s="3"/>
      <c r="H36" s="3">
        <f>'High IRP + BOSK 2'!C36</f>
        <v>210</v>
      </c>
      <c r="I36" s="3">
        <f>Monthly!D36</f>
        <v>478</v>
      </c>
      <c r="J36" s="3"/>
      <c r="K36" s="3"/>
    </row>
    <row r="37" spans="2:11" x14ac:dyDescent="0.25">
      <c r="B37" s="6">
        <v>46692</v>
      </c>
      <c r="C37" s="3">
        <f ca="1">LowProbability!C37</f>
        <v>138.69999999999999</v>
      </c>
      <c r="D37" s="3">
        <f ca="1">MidProbability!C37</f>
        <v>228</v>
      </c>
      <c r="E37" s="3">
        <f ca="1">HighProbability!C37</f>
        <v>317.3</v>
      </c>
      <c r="F37" s="3">
        <f ca="1">TSRs!C37</f>
        <v>204</v>
      </c>
      <c r="G37" s="3"/>
      <c r="H37" s="3">
        <f>'High IRP + BOSK 2'!C37</f>
        <v>210</v>
      </c>
      <c r="I37" s="3">
        <f>Monthly!D37</f>
        <v>504</v>
      </c>
      <c r="J37" s="3"/>
      <c r="K37" s="3"/>
    </row>
    <row r="38" spans="2:11" x14ac:dyDescent="0.25">
      <c r="B38" s="6">
        <v>46722</v>
      </c>
      <c r="C38" s="3">
        <f ca="1">LowProbability!C38</f>
        <v>153.69999999999999</v>
      </c>
      <c r="D38" s="3">
        <f ca="1">MidProbability!C38</f>
        <v>253</v>
      </c>
      <c r="E38" s="3">
        <f ca="1">HighProbability!C38</f>
        <v>352.3</v>
      </c>
      <c r="F38" s="3">
        <f ca="1">TSRs!C38</f>
        <v>204</v>
      </c>
      <c r="G38" s="3"/>
      <c r="H38" s="3">
        <f>'High IRP + BOSK 2'!C38</f>
        <v>210</v>
      </c>
      <c r="I38" s="3">
        <f>Monthly!D38</f>
        <v>554</v>
      </c>
      <c r="J38" s="3"/>
      <c r="K38" s="3"/>
    </row>
    <row r="39" spans="2:11" x14ac:dyDescent="0.25">
      <c r="B39" s="6">
        <v>46753</v>
      </c>
      <c r="C39" s="3">
        <f ca="1">LowProbability!C39</f>
        <v>333.1</v>
      </c>
      <c r="D39" s="3">
        <f ca="1">MidProbability!C39</f>
        <v>457</v>
      </c>
      <c r="E39" s="3">
        <f ca="1">HighProbability!C39</f>
        <v>580.9</v>
      </c>
      <c r="F39" s="3">
        <f ca="1">TSRs!C39</f>
        <v>427</v>
      </c>
      <c r="G39" s="3"/>
      <c r="H39" s="3">
        <f>'High IRP + BOSK 2'!C39</f>
        <v>350</v>
      </c>
      <c r="I39" s="3">
        <f>Monthly!D39</f>
        <v>797</v>
      </c>
      <c r="J39" s="3"/>
      <c r="K39" s="3"/>
    </row>
    <row r="40" spans="2:11" x14ac:dyDescent="0.25">
      <c r="B40" s="6">
        <v>46784</v>
      </c>
      <c r="C40" s="3">
        <f ca="1">LowProbability!C40</f>
        <v>346.9</v>
      </c>
      <c r="D40" s="3">
        <f ca="1">MidProbability!C40</f>
        <v>480</v>
      </c>
      <c r="E40" s="3">
        <f ca="1">HighProbability!C40</f>
        <v>613.1</v>
      </c>
      <c r="F40" s="3">
        <f ca="1">TSRs!C40</f>
        <v>453</v>
      </c>
      <c r="G40" s="3"/>
      <c r="H40" s="3">
        <f>'High IRP + BOSK 2'!C40</f>
        <v>350</v>
      </c>
      <c r="I40" s="3">
        <f>Monthly!D40</f>
        <v>843</v>
      </c>
      <c r="J40" s="3"/>
      <c r="K40" s="3"/>
    </row>
    <row r="41" spans="2:11" x14ac:dyDescent="0.25">
      <c r="B41" s="6">
        <v>46813</v>
      </c>
      <c r="C41" s="3">
        <f ca="1">LowProbability!C41</f>
        <v>370.29999999999995</v>
      </c>
      <c r="D41" s="3">
        <f ca="1">MidProbability!C41</f>
        <v>519</v>
      </c>
      <c r="E41" s="3">
        <f ca="1">HighProbability!C41</f>
        <v>667.7</v>
      </c>
      <c r="F41" s="3">
        <f ca="1">TSRs!C41</f>
        <v>481</v>
      </c>
      <c r="G41" s="3"/>
      <c r="H41" s="3">
        <f>'High IRP + BOSK 2'!C41</f>
        <v>350</v>
      </c>
      <c r="I41" s="3">
        <f>Monthly!D41</f>
        <v>921</v>
      </c>
      <c r="J41" s="3"/>
      <c r="K41" s="3"/>
    </row>
    <row r="42" spans="2:11" x14ac:dyDescent="0.25">
      <c r="B42" s="6">
        <v>46844</v>
      </c>
      <c r="C42" s="3">
        <f ca="1">LowProbability!C42</f>
        <v>384.70000000000005</v>
      </c>
      <c r="D42" s="3">
        <f ca="1">MidProbability!C42</f>
        <v>543</v>
      </c>
      <c r="E42" s="3">
        <f ca="1">HighProbability!C42</f>
        <v>701.3</v>
      </c>
      <c r="F42" s="3">
        <f ca="1">TSRs!C42</f>
        <v>509</v>
      </c>
      <c r="G42" s="3"/>
      <c r="H42" s="3">
        <f>'High IRP + BOSK 2'!C42</f>
        <v>350</v>
      </c>
      <c r="I42" s="3">
        <f>Monthly!D42</f>
        <v>969</v>
      </c>
      <c r="J42" s="3"/>
      <c r="K42" s="3"/>
    </row>
    <row r="43" spans="2:11" x14ac:dyDescent="0.25">
      <c r="B43" s="6">
        <v>46874</v>
      </c>
      <c r="C43" s="3">
        <f ca="1">LowProbability!C43</f>
        <v>398.5</v>
      </c>
      <c r="D43" s="3">
        <f ca="1">MidProbability!C43</f>
        <v>566</v>
      </c>
      <c r="E43" s="3">
        <f ca="1">HighProbability!C43</f>
        <v>733.5</v>
      </c>
      <c r="F43" s="3">
        <f ca="1">TSRs!C43</f>
        <v>535</v>
      </c>
      <c r="G43" s="3"/>
      <c r="H43" s="3">
        <f>'High IRP + BOSK 2'!C43</f>
        <v>350</v>
      </c>
      <c r="I43" s="3">
        <f>Monthly!D43</f>
        <v>1015</v>
      </c>
      <c r="J43" s="3"/>
      <c r="K43" s="3"/>
    </row>
    <row r="44" spans="2:11" x14ac:dyDescent="0.25">
      <c r="B44" s="6">
        <v>46905</v>
      </c>
      <c r="C44" s="3">
        <f ca="1">LowProbability!C44</f>
        <v>419.2</v>
      </c>
      <c r="D44" s="3">
        <f ca="1">MidProbability!C44</f>
        <v>600.5</v>
      </c>
      <c r="E44" s="3">
        <f ca="1">HighProbability!C44</f>
        <v>781.8</v>
      </c>
      <c r="F44" s="3">
        <f ca="1">TSRs!C44</f>
        <v>554</v>
      </c>
      <c r="G44" s="3"/>
      <c r="H44" s="3">
        <f>'High IRP + BOSK 2'!C44</f>
        <v>350</v>
      </c>
      <c r="I44" s="3">
        <f>Monthly!D44</f>
        <v>1084</v>
      </c>
      <c r="J44" s="3"/>
      <c r="K44" s="3"/>
    </row>
    <row r="45" spans="2:11" x14ac:dyDescent="0.25">
      <c r="B45" s="6">
        <v>46935</v>
      </c>
      <c r="C45" s="3">
        <f ca="1">LowProbability!C45</f>
        <v>527.79999999999995</v>
      </c>
      <c r="D45" s="3">
        <f ca="1">MidProbability!C45</f>
        <v>766.5</v>
      </c>
      <c r="E45" s="3">
        <f ca="1">HighProbability!C45</f>
        <v>1005.2</v>
      </c>
      <c r="F45" s="3">
        <f ca="1">TSRs!C45</f>
        <v>656</v>
      </c>
      <c r="G45" s="3"/>
      <c r="H45" s="3">
        <f>'High IRP + BOSK 2'!C45</f>
        <v>610</v>
      </c>
      <c r="I45" s="3">
        <f>Monthly!D45</f>
        <v>1221</v>
      </c>
      <c r="J45" s="3"/>
      <c r="K45" s="3"/>
    </row>
    <row r="46" spans="2:11" x14ac:dyDescent="0.25">
      <c r="B46" s="6">
        <v>46966</v>
      </c>
      <c r="C46" s="3">
        <f ca="1">LowProbability!C46</f>
        <v>537.70000000000005</v>
      </c>
      <c r="D46" s="3">
        <f ca="1">MidProbability!C46</f>
        <v>783</v>
      </c>
      <c r="E46" s="3">
        <f ca="1">HighProbability!C46</f>
        <v>1028.3</v>
      </c>
      <c r="F46" s="3">
        <f ca="1">TSRs!C46</f>
        <v>669</v>
      </c>
      <c r="G46" s="3"/>
      <c r="H46" s="3">
        <f>'High IRP + BOSK 2'!C46</f>
        <v>610</v>
      </c>
      <c r="I46" s="3">
        <f>Monthly!D46</f>
        <v>1254</v>
      </c>
      <c r="J46" s="3"/>
      <c r="K46" s="3"/>
    </row>
    <row r="47" spans="2:11" x14ac:dyDescent="0.25">
      <c r="B47" s="6">
        <v>46997</v>
      </c>
      <c r="C47" s="3">
        <f ca="1">LowProbability!C47</f>
        <v>554.79999999999995</v>
      </c>
      <c r="D47" s="3">
        <f ca="1">MidProbability!C47</f>
        <v>811.5</v>
      </c>
      <c r="E47" s="3">
        <f ca="1">HighProbability!C47</f>
        <v>1068.2</v>
      </c>
      <c r="F47" s="3">
        <f ca="1">TSRs!C47</f>
        <v>676</v>
      </c>
      <c r="G47" s="3"/>
      <c r="H47" s="3">
        <f>'High IRP + BOSK 2'!C47</f>
        <v>610</v>
      </c>
      <c r="I47" s="3">
        <f>Monthly!D47</f>
        <v>1311</v>
      </c>
      <c r="J47" s="3"/>
      <c r="K47" s="3"/>
    </row>
    <row r="48" spans="2:11" x14ac:dyDescent="0.25">
      <c r="B48" s="6">
        <v>47027</v>
      </c>
      <c r="C48" s="3">
        <f ca="1">LowProbability!C48</f>
        <v>564.70000000000005</v>
      </c>
      <c r="D48" s="3">
        <f ca="1">MidProbability!C48</f>
        <v>828</v>
      </c>
      <c r="E48" s="3">
        <f ca="1">HighProbability!C48</f>
        <v>1091.3</v>
      </c>
      <c r="F48" s="3">
        <f ca="1">TSRs!C48</f>
        <v>689</v>
      </c>
      <c r="G48" s="3"/>
      <c r="H48" s="3">
        <f>'High IRP + BOSK 2'!C48</f>
        <v>610</v>
      </c>
      <c r="I48" s="3">
        <f>Monthly!D48</f>
        <v>1344</v>
      </c>
      <c r="J48" s="3"/>
      <c r="K48" s="3"/>
    </row>
    <row r="49" spans="2:11" x14ac:dyDescent="0.25">
      <c r="B49" s="6">
        <v>47058</v>
      </c>
      <c r="C49" s="3">
        <f ca="1">LowProbability!C49</f>
        <v>573.1</v>
      </c>
      <c r="D49" s="3">
        <f ca="1">MidProbability!C49</f>
        <v>842</v>
      </c>
      <c r="E49" s="3">
        <f ca="1">HighProbability!C49</f>
        <v>1110.9000000000001</v>
      </c>
      <c r="F49" s="3">
        <f ca="1">TSRs!C49</f>
        <v>702</v>
      </c>
      <c r="G49" s="3"/>
      <c r="H49" s="3">
        <f>'High IRP + BOSK 2'!C49</f>
        <v>610</v>
      </c>
      <c r="I49" s="3">
        <f>Monthly!D49</f>
        <v>1372</v>
      </c>
      <c r="J49" s="3"/>
      <c r="K49" s="3"/>
    </row>
    <row r="50" spans="2:11" x14ac:dyDescent="0.25">
      <c r="B50" s="6">
        <v>47088</v>
      </c>
      <c r="C50" s="3">
        <f ca="1">LowProbability!C50</f>
        <v>592</v>
      </c>
      <c r="D50" s="3">
        <f ca="1">MidProbability!C50</f>
        <v>873.5</v>
      </c>
      <c r="E50" s="3">
        <f ca="1">HighProbability!C50</f>
        <v>1155</v>
      </c>
      <c r="F50" s="3">
        <f ca="1">TSRs!C50</f>
        <v>715</v>
      </c>
      <c r="G50" s="3"/>
      <c r="H50" s="3">
        <f>'High IRP + BOSK 2'!C50</f>
        <v>610</v>
      </c>
      <c r="I50" s="3">
        <f>Monthly!D50</f>
        <v>1435</v>
      </c>
      <c r="J50" s="3"/>
      <c r="K50" s="3"/>
    </row>
    <row r="51" spans="2:11" x14ac:dyDescent="0.25">
      <c r="B51" s="6">
        <v>47119</v>
      </c>
      <c r="C51" s="3">
        <f ca="1">LowProbability!C51</f>
        <v>656.15</v>
      </c>
      <c r="D51" s="3">
        <f ca="1">MidProbability!C51</f>
        <v>973</v>
      </c>
      <c r="E51" s="3">
        <f ca="1">HighProbability!C51</f>
        <v>1289.8499999999999</v>
      </c>
      <c r="F51" s="3">
        <f ca="1">TSRs!C51</f>
        <v>803</v>
      </c>
      <c r="G51" s="3"/>
      <c r="H51" s="3">
        <f>'High IRP + BOSK 2'!C51</f>
        <v>820</v>
      </c>
      <c r="I51" s="3">
        <f>Monthly!D51</f>
        <v>1628</v>
      </c>
      <c r="J51" s="3"/>
      <c r="K51" s="3"/>
    </row>
    <row r="52" spans="2:11" x14ac:dyDescent="0.25">
      <c r="B52" s="6">
        <v>47150</v>
      </c>
      <c r="C52" s="3">
        <f ca="1">LowProbability!C52</f>
        <v>660.05</v>
      </c>
      <c r="D52" s="3">
        <f ca="1">MidProbability!C52</f>
        <v>979.5</v>
      </c>
      <c r="E52" s="3">
        <f ca="1">HighProbability!C52</f>
        <v>1298.95</v>
      </c>
      <c r="F52" s="3">
        <f ca="1">TSRs!C52</f>
        <v>816</v>
      </c>
      <c r="G52" s="3"/>
      <c r="H52" s="3">
        <f>'High IRP + BOSK 2'!C52</f>
        <v>820</v>
      </c>
      <c r="I52" s="3">
        <f>Monthly!D52</f>
        <v>1641</v>
      </c>
      <c r="J52" s="3"/>
      <c r="K52" s="3"/>
    </row>
    <row r="53" spans="2:11" x14ac:dyDescent="0.25">
      <c r="B53" s="6">
        <v>47178</v>
      </c>
      <c r="C53" s="3">
        <f ca="1">LowProbability!C53</f>
        <v>678.95</v>
      </c>
      <c r="D53" s="3">
        <f ca="1">MidProbability!C53</f>
        <v>1011</v>
      </c>
      <c r="E53" s="3">
        <f ca="1">HighProbability!C53</f>
        <v>1343.05</v>
      </c>
      <c r="F53" s="3">
        <f ca="1">TSRs!C53</f>
        <v>829</v>
      </c>
      <c r="G53" s="3"/>
      <c r="H53" s="3">
        <f>'High IRP + BOSK 2'!C53</f>
        <v>820</v>
      </c>
      <c r="I53" s="3">
        <f>Monthly!D53</f>
        <v>1704</v>
      </c>
      <c r="J53" s="3"/>
      <c r="K53" s="3"/>
    </row>
    <row r="54" spans="2:11" x14ac:dyDescent="0.25">
      <c r="B54" s="6">
        <v>47209</v>
      </c>
      <c r="C54" s="3">
        <f ca="1">LowProbability!C54</f>
        <v>693.35</v>
      </c>
      <c r="D54" s="3">
        <f ca="1">MidProbability!C54</f>
        <v>1035</v>
      </c>
      <c r="E54" s="3">
        <f ca="1">HighProbability!C54</f>
        <v>1376.6499999999999</v>
      </c>
      <c r="F54" s="3">
        <f ca="1">TSRs!C54</f>
        <v>842</v>
      </c>
      <c r="G54" s="3"/>
      <c r="H54" s="3">
        <f>'High IRP + BOSK 2'!C54</f>
        <v>820</v>
      </c>
      <c r="I54" s="3">
        <f>Monthly!D54</f>
        <v>1752</v>
      </c>
      <c r="J54" s="3"/>
      <c r="K54" s="3"/>
    </row>
    <row r="55" spans="2:11" x14ac:dyDescent="0.25">
      <c r="B55" s="6">
        <v>47239</v>
      </c>
      <c r="C55" s="3">
        <f ca="1">LowProbability!C55</f>
        <v>697.25</v>
      </c>
      <c r="D55" s="3">
        <f ca="1">MidProbability!C55</f>
        <v>1041.5</v>
      </c>
      <c r="E55" s="3">
        <f ca="1">HighProbability!C55</f>
        <v>1385.75</v>
      </c>
      <c r="F55" s="3">
        <f ca="1">TSRs!C55</f>
        <v>855</v>
      </c>
      <c r="G55" s="3"/>
      <c r="H55" s="3">
        <f>'High IRP + BOSK 2'!C55</f>
        <v>820</v>
      </c>
      <c r="I55" s="3">
        <f>Monthly!D55</f>
        <v>1765</v>
      </c>
      <c r="J55" s="3"/>
      <c r="K55" s="3"/>
    </row>
    <row r="56" spans="2:11" x14ac:dyDescent="0.25">
      <c r="B56" s="6">
        <v>47270</v>
      </c>
      <c r="C56" s="3">
        <f ca="1">LowProbability!C56</f>
        <v>716.15</v>
      </c>
      <c r="D56" s="3">
        <f ca="1">MidProbability!C56</f>
        <v>1073</v>
      </c>
      <c r="E56" s="3">
        <f ca="1">HighProbability!C56</f>
        <v>1429.85</v>
      </c>
      <c r="F56" s="3">
        <f ca="1">TSRs!C56</f>
        <v>868</v>
      </c>
      <c r="G56" s="3"/>
      <c r="H56" s="3">
        <f>'High IRP + BOSK 2'!C56</f>
        <v>820</v>
      </c>
      <c r="I56" s="3">
        <f>Monthly!D56</f>
        <v>1828</v>
      </c>
      <c r="J56" s="3"/>
      <c r="K56" s="3"/>
    </row>
    <row r="57" spans="2:11" x14ac:dyDescent="0.25">
      <c r="B57" s="6">
        <v>47300</v>
      </c>
      <c r="C57" s="3">
        <f ca="1">LowProbability!C57</f>
        <v>793.25</v>
      </c>
      <c r="D57" s="3">
        <f ca="1">MidProbability!C57</f>
        <v>1196.0999999999999</v>
      </c>
      <c r="E57" s="3">
        <f ca="1">HighProbability!C57</f>
        <v>1598.95</v>
      </c>
      <c r="F57" s="3">
        <f ca="1">TSRs!C57</f>
        <v>908</v>
      </c>
      <c r="G57" s="3"/>
      <c r="H57" s="3">
        <f>'High IRP + BOSK 2'!C57</f>
        <v>1100</v>
      </c>
      <c r="I57" s="3">
        <f>Monthly!D57</f>
        <v>1908</v>
      </c>
      <c r="J57" s="3"/>
      <c r="K57" s="3"/>
    </row>
    <row r="58" spans="2:11" x14ac:dyDescent="0.25">
      <c r="B58" s="6">
        <v>47331</v>
      </c>
      <c r="C58" s="3">
        <f ca="1">LowProbability!C58</f>
        <v>797.15</v>
      </c>
      <c r="D58" s="3">
        <f ca="1">MidProbability!C58</f>
        <v>1202.5999999999999</v>
      </c>
      <c r="E58" s="3">
        <f ca="1">HighProbability!C58</f>
        <v>1608.05</v>
      </c>
      <c r="F58" s="3">
        <f ca="1">TSRs!C58</f>
        <v>921</v>
      </c>
      <c r="G58" s="3"/>
      <c r="H58" s="3">
        <f>'High IRP + BOSK 2'!C58</f>
        <v>1100</v>
      </c>
      <c r="I58" s="3">
        <f>Monthly!D58</f>
        <v>1921</v>
      </c>
      <c r="J58" s="3"/>
      <c r="K58" s="3"/>
    </row>
    <row r="59" spans="2:11" x14ac:dyDescent="0.25">
      <c r="B59" s="6">
        <v>47362</v>
      </c>
      <c r="C59" s="3">
        <f ca="1">LowProbability!C59</f>
        <v>797.45</v>
      </c>
      <c r="D59" s="3">
        <f ca="1">MidProbability!C59</f>
        <v>1203.0999999999999</v>
      </c>
      <c r="E59" s="3">
        <f ca="1">HighProbability!C59</f>
        <v>1608.75</v>
      </c>
      <c r="F59" s="3">
        <f ca="1">TSRs!C59</f>
        <v>922</v>
      </c>
      <c r="G59" s="3"/>
      <c r="H59" s="3">
        <f>'High IRP + BOSK 2'!C59</f>
        <v>1100</v>
      </c>
      <c r="I59" s="3">
        <f>Monthly!D59</f>
        <v>1922</v>
      </c>
      <c r="J59" s="3"/>
      <c r="K59" s="3"/>
    </row>
    <row r="60" spans="2:11" x14ac:dyDescent="0.25">
      <c r="B60" s="6">
        <v>47392</v>
      </c>
      <c r="C60" s="3">
        <f ca="1">LowProbability!C60</f>
        <v>815.45</v>
      </c>
      <c r="D60" s="3">
        <f ca="1">MidProbability!C60</f>
        <v>1233.0999999999999</v>
      </c>
      <c r="E60" s="3">
        <f ca="1">HighProbability!C60</f>
        <v>1650.75</v>
      </c>
      <c r="F60" s="3">
        <f ca="1">TSRs!C60</f>
        <v>947</v>
      </c>
      <c r="G60" s="3"/>
      <c r="H60" s="3">
        <f>'High IRP + BOSK 2'!C60</f>
        <v>1100</v>
      </c>
      <c r="I60" s="3">
        <f>Monthly!D60</f>
        <v>1982</v>
      </c>
      <c r="J60" s="3"/>
      <c r="K60" s="3"/>
    </row>
    <row r="61" spans="2:11" x14ac:dyDescent="0.25">
      <c r="B61" s="6">
        <v>47423</v>
      </c>
      <c r="C61" s="3">
        <f ca="1">LowProbability!C61</f>
        <v>819.34999999999991</v>
      </c>
      <c r="D61" s="3">
        <f ca="1">MidProbability!C61</f>
        <v>1239.5999999999999</v>
      </c>
      <c r="E61" s="3">
        <f ca="1">HighProbability!C61</f>
        <v>1659.85</v>
      </c>
      <c r="F61" s="3">
        <f ca="1">TSRs!C61</f>
        <v>960</v>
      </c>
      <c r="G61" s="3"/>
      <c r="H61" s="3">
        <f>'High IRP + BOSK 2'!C61</f>
        <v>1100</v>
      </c>
      <c r="I61" s="3">
        <f>Monthly!D61</f>
        <v>1995</v>
      </c>
      <c r="J61" s="3"/>
      <c r="K61" s="3"/>
    </row>
    <row r="62" spans="2:11" x14ac:dyDescent="0.25">
      <c r="B62" s="6">
        <v>47453</v>
      </c>
      <c r="C62" s="3">
        <f ca="1">LowProbability!C62</f>
        <v>826.84999999999991</v>
      </c>
      <c r="D62" s="3">
        <f ca="1">MidProbability!C62</f>
        <v>1252.0999999999999</v>
      </c>
      <c r="E62" s="3">
        <f ca="1">HighProbability!C62</f>
        <v>1677.35</v>
      </c>
      <c r="F62" s="3">
        <f ca="1">TSRs!C62</f>
        <v>985</v>
      </c>
      <c r="G62" s="3"/>
      <c r="H62" s="3">
        <f>'High IRP + BOSK 2'!C62</f>
        <v>1100</v>
      </c>
      <c r="I62" s="3">
        <f>Monthly!D62</f>
        <v>2020</v>
      </c>
      <c r="J62" s="3"/>
      <c r="K62" s="3"/>
    </row>
    <row r="63" spans="2:11" x14ac:dyDescent="0.25">
      <c r="B63" s="6">
        <v>47484</v>
      </c>
      <c r="C63" s="3">
        <f ca="1">LowProbability!C63</f>
        <v>892.45</v>
      </c>
      <c r="D63" s="3">
        <f ca="1">MidProbability!C63</f>
        <v>1393.1</v>
      </c>
      <c r="E63" s="3">
        <f ca="1">HighProbability!C63</f>
        <v>1893.75</v>
      </c>
      <c r="F63" s="3">
        <f ca="1">TSRs!C63</f>
        <v>997</v>
      </c>
      <c r="G63" s="3"/>
      <c r="H63" s="3">
        <f>'High IRP + BOSK 2'!C63</f>
        <v>1310</v>
      </c>
      <c r="I63" s="3">
        <f>Monthly!D63</f>
        <v>2482</v>
      </c>
      <c r="J63" s="3"/>
      <c r="K63" s="3"/>
    </row>
    <row r="64" spans="2:11" x14ac:dyDescent="0.25">
      <c r="B64" s="6">
        <v>47515</v>
      </c>
      <c r="C64" s="3">
        <f ca="1">LowProbability!C64</f>
        <v>896.35</v>
      </c>
      <c r="D64" s="3">
        <f ca="1">MidProbability!C64</f>
        <v>1399.6</v>
      </c>
      <c r="E64" s="3">
        <f ca="1">HighProbability!C64</f>
        <v>1902.85</v>
      </c>
      <c r="F64" s="3">
        <f ca="1">TSRs!C64</f>
        <v>1010</v>
      </c>
      <c r="G64" s="3"/>
      <c r="H64" s="3">
        <f>'High IRP + BOSK 2'!C64</f>
        <v>1310</v>
      </c>
      <c r="I64" s="3">
        <f>Monthly!D64</f>
        <v>2495</v>
      </c>
      <c r="J64" s="3"/>
      <c r="K64" s="3"/>
    </row>
    <row r="65" spans="2:21" x14ac:dyDescent="0.25">
      <c r="B65" s="6">
        <v>47543</v>
      </c>
      <c r="C65" s="3">
        <f ca="1">LowProbability!C65</f>
        <v>899.95</v>
      </c>
      <c r="D65" s="3">
        <f ca="1">MidProbability!C65</f>
        <v>1405.6</v>
      </c>
      <c r="E65" s="3">
        <f ca="1">HighProbability!C65</f>
        <v>1911.25</v>
      </c>
      <c r="F65" s="3">
        <f ca="1">TSRs!C65</f>
        <v>1022</v>
      </c>
      <c r="G65" s="3"/>
      <c r="H65" s="3">
        <f>'High IRP + BOSK 2'!C65</f>
        <v>1310</v>
      </c>
      <c r="I65" s="3">
        <f>Monthly!D65</f>
        <v>2507</v>
      </c>
      <c r="J65" s="3"/>
      <c r="K65" s="3"/>
    </row>
    <row r="66" spans="2:21" x14ac:dyDescent="0.25">
      <c r="B66" s="6">
        <v>47574</v>
      </c>
      <c r="C66" s="3">
        <f ca="1">LowProbability!C66</f>
        <v>908.35</v>
      </c>
      <c r="D66" s="3">
        <f ca="1">MidProbability!C66</f>
        <v>1419.6</v>
      </c>
      <c r="E66" s="3">
        <f ca="1">HighProbability!C66</f>
        <v>1930.85</v>
      </c>
      <c r="F66" s="3">
        <f ca="1">TSRs!C66</f>
        <v>1035</v>
      </c>
      <c r="G66" s="3"/>
      <c r="H66" s="3">
        <f>'High IRP + BOSK 2'!C66</f>
        <v>1310</v>
      </c>
      <c r="I66" s="3">
        <f>Monthly!D66</f>
        <v>2535</v>
      </c>
      <c r="J66" s="3"/>
      <c r="K66" s="3"/>
    </row>
    <row r="67" spans="2:21" x14ac:dyDescent="0.25">
      <c r="B67" s="6">
        <v>47604</v>
      </c>
      <c r="C67" s="3">
        <f ca="1">LowProbability!C67</f>
        <v>911.95</v>
      </c>
      <c r="D67" s="3">
        <f ca="1">MidProbability!C67</f>
        <v>1425.6</v>
      </c>
      <c r="E67" s="3">
        <f ca="1">HighProbability!C67</f>
        <v>1939.25</v>
      </c>
      <c r="F67" s="3">
        <f ca="1">TSRs!C67</f>
        <v>1047</v>
      </c>
      <c r="G67" s="3"/>
      <c r="H67" s="3">
        <f>'High IRP + BOSK 2'!C67</f>
        <v>1310</v>
      </c>
      <c r="I67" s="3">
        <f>Monthly!D67</f>
        <v>2547</v>
      </c>
      <c r="J67" s="3"/>
      <c r="K67" s="3"/>
    </row>
    <row r="68" spans="2:21" x14ac:dyDescent="0.25">
      <c r="B68" s="6">
        <v>47635</v>
      </c>
      <c r="C68" s="3">
        <f ca="1">LowProbability!C68</f>
        <v>915.85</v>
      </c>
      <c r="D68" s="3">
        <f ca="1">MidProbability!C68</f>
        <v>1432.1</v>
      </c>
      <c r="E68" s="3">
        <f ca="1">HighProbability!C68</f>
        <v>1948.35</v>
      </c>
      <c r="F68" s="3">
        <f ca="1">TSRs!C68</f>
        <v>1060</v>
      </c>
      <c r="G68" s="3"/>
      <c r="H68" s="3">
        <f>'High IRP + BOSK 2'!C68</f>
        <v>1310</v>
      </c>
      <c r="I68" s="3">
        <f>Monthly!D68</f>
        <v>2560</v>
      </c>
      <c r="J68" s="3"/>
      <c r="K68" s="3"/>
    </row>
    <row r="69" spans="2:21" x14ac:dyDescent="0.25">
      <c r="B69" s="6">
        <v>47665</v>
      </c>
      <c r="C69" s="3">
        <f ca="1">LowProbability!C69</f>
        <v>1021.85</v>
      </c>
      <c r="D69" s="3">
        <f ca="1">MidProbability!C69</f>
        <v>1791.1</v>
      </c>
      <c r="E69" s="3">
        <f ca="1">HighProbability!C69</f>
        <v>2560.35</v>
      </c>
      <c r="F69" s="3">
        <f ca="1">TSRs!C69</f>
        <v>1060</v>
      </c>
      <c r="G69" s="3"/>
      <c r="H69" s="3">
        <f>'High IRP + BOSK 2'!C69</f>
        <v>1520</v>
      </c>
      <c r="I69" s="3">
        <f>Monthly!D69</f>
        <v>4180</v>
      </c>
      <c r="J69" s="3"/>
      <c r="K69" s="3"/>
    </row>
    <row r="70" spans="2:21" x14ac:dyDescent="0.25">
      <c r="B70" s="6">
        <v>47696</v>
      </c>
      <c r="C70" s="3">
        <f ca="1">LowProbability!C70</f>
        <v>1025.45</v>
      </c>
      <c r="D70" s="3">
        <f ca="1">MidProbability!C70</f>
        <v>1797.1</v>
      </c>
      <c r="E70" s="3">
        <f ca="1">HighProbability!C70</f>
        <v>2568.75</v>
      </c>
      <c r="F70" s="3">
        <f ca="1">TSRs!C70</f>
        <v>1072</v>
      </c>
      <c r="G70" s="3"/>
      <c r="H70" s="3">
        <f>'High IRP + BOSK 2'!C70</f>
        <v>1520</v>
      </c>
      <c r="I70" s="3">
        <f>Monthly!D70</f>
        <v>4192</v>
      </c>
      <c r="J70" s="3"/>
      <c r="K70" s="3"/>
    </row>
    <row r="71" spans="2:21" x14ac:dyDescent="0.25">
      <c r="B71" s="6">
        <v>47727</v>
      </c>
      <c r="C71" s="3">
        <f ca="1">LowProbability!C71</f>
        <v>1071.3499999999999</v>
      </c>
      <c r="D71" s="3">
        <f ca="1">MidProbability!C71</f>
        <v>1873.6</v>
      </c>
      <c r="E71" s="3">
        <f ca="1">HighProbability!C71</f>
        <v>2675.85</v>
      </c>
      <c r="F71" s="3">
        <f ca="1">TSRs!C71</f>
        <v>1225</v>
      </c>
      <c r="G71" s="3"/>
      <c r="H71" s="3">
        <f>'High IRP + BOSK 2'!C71</f>
        <v>1520</v>
      </c>
      <c r="I71" s="3">
        <f>Monthly!D71</f>
        <v>4345</v>
      </c>
      <c r="J71" s="3"/>
      <c r="K71" s="3"/>
    </row>
    <row r="72" spans="2:21" x14ac:dyDescent="0.25">
      <c r="B72" s="6">
        <v>47757</v>
      </c>
      <c r="C72" s="3">
        <f ca="1">LowProbability!C72</f>
        <v>1075.25</v>
      </c>
      <c r="D72" s="3">
        <f ca="1">MidProbability!C72</f>
        <v>1880.1</v>
      </c>
      <c r="E72" s="3">
        <f ca="1">HighProbability!C72</f>
        <v>2684.95</v>
      </c>
      <c r="F72" s="3">
        <f ca="1">TSRs!C72</f>
        <v>1238</v>
      </c>
      <c r="G72" s="3"/>
      <c r="H72" s="3">
        <f>'High IRP + BOSK 2'!C72</f>
        <v>1520</v>
      </c>
      <c r="I72" s="3">
        <f>Monthly!D72</f>
        <v>4358</v>
      </c>
      <c r="J72" s="3"/>
      <c r="K72" s="3"/>
    </row>
    <row r="73" spans="2:21" x14ac:dyDescent="0.25">
      <c r="B73" s="6">
        <v>47788</v>
      </c>
      <c r="C73" s="3">
        <f ca="1">LowProbability!C73</f>
        <v>1079.45</v>
      </c>
      <c r="D73" s="3">
        <f ca="1">MidProbability!C73</f>
        <v>1887.1</v>
      </c>
      <c r="E73" s="3">
        <f ca="1">HighProbability!C73</f>
        <v>2694.75</v>
      </c>
      <c r="F73" s="3">
        <f ca="1">TSRs!C73</f>
        <v>1252</v>
      </c>
      <c r="G73" s="3"/>
      <c r="H73" s="3">
        <f>'High IRP + BOSK 2'!C73</f>
        <v>1520</v>
      </c>
      <c r="I73" s="3">
        <f>Monthly!D73</f>
        <v>4372</v>
      </c>
      <c r="J73" s="3"/>
      <c r="K73" s="3"/>
    </row>
    <row r="74" spans="2:21" x14ac:dyDescent="0.25">
      <c r="B74" s="6">
        <v>47818</v>
      </c>
      <c r="C74" s="3">
        <f ca="1">LowProbability!C74</f>
        <v>1083.3499999999999</v>
      </c>
      <c r="D74" s="3">
        <f ca="1">MidProbability!C74</f>
        <v>1893.6</v>
      </c>
      <c r="E74" s="3">
        <f ca="1">HighProbability!C74</f>
        <v>2703.85</v>
      </c>
      <c r="F74" s="3">
        <f ca="1">TSRs!C74</f>
        <v>1265</v>
      </c>
      <c r="G74" s="3"/>
      <c r="H74" s="3">
        <f>'High IRP + BOSK 2'!C74</f>
        <v>1520</v>
      </c>
      <c r="I74" s="3">
        <f>Monthly!D74</f>
        <v>4385</v>
      </c>
      <c r="J74" s="3"/>
      <c r="K74" s="3"/>
    </row>
    <row r="75" spans="2:21" x14ac:dyDescent="0.25">
      <c r="B75" s="6">
        <v>47849</v>
      </c>
      <c r="C75" s="3">
        <f ca="1">LowProbability!C75</f>
        <v>1087.55</v>
      </c>
      <c r="D75" s="3">
        <f ca="1">MidProbability!C75</f>
        <v>1900.6</v>
      </c>
      <c r="E75" s="3">
        <f ca="1">HighProbability!C75</f>
        <v>2713.65</v>
      </c>
      <c r="F75" s="3">
        <f ca="1">TSRs!C75</f>
        <v>1279</v>
      </c>
      <c r="G75" s="3"/>
      <c r="H75" s="3">
        <f>'High IRP + BOSK 2'!C75</f>
        <v>1730</v>
      </c>
      <c r="I75" s="3">
        <f>Monthly!D75</f>
        <v>4399</v>
      </c>
      <c r="J75" s="3"/>
      <c r="K75" s="3"/>
      <c r="U75" s="3"/>
    </row>
    <row r="76" spans="2:21" x14ac:dyDescent="0.25">
      <c r="B76" s="6">
        <v>47880</v>
      </c>
      <c r="C76" s="3">
        <f ca="1">LowProbability!C76</f>
        <v>1091.75</v>
      </c>
      <c r="D76" s="3">
        <f ca="1">MidProbability!C76</f>
        <v>1907.6</v>
      </c>
      <c r="E76" s="3">
        <f ca="1">HighProbability!C76</f>
        <v>2723.45</v>
      </c>
      <c r="F76" s="3">
        <f ca="1">TSRs!C76</f>
        <v>1293</v>
      </c>
      <c r="G76" s="3"/>
      <c r="H76" s="3">
        <f>'High IRP + BOSK 2'!C76</f>
        <v>1730</v>
      </c>
      <c r="I76" s="3">
        <f>Monthly!D76</f>
        <v>4413</v>
      </c>
      <c r="J76" s="3"/>
      <c r="K76" s="3"/>
    </row>
    <row r="77" spans="2:21" x14ac:dyDescent="0.25">
      <c r="B77" s="6">
        <v>47908</v>
      </c>
      <c r="C77" s="3">
        <f ca="1">LowProbability!C77</f>
        <v>1095.6500000000001</v>
      </c>
      <c r="D77" s="3">
        <f ca="1">MidProbability!C77</f>
        <v>1914.1</v>
      </c>
      <c r="E77" s="3">
        <f ca="1">HighProbability!C77</f>
        <v>2732.55</v>
      </c>
      <c r="F77" s="3">
        <f ca="1">TSRs!C77</f>
        <v>1306</v>
      </c>
      <c r="G77" s="3"/>
      <c r="H77" s="3">
        <f>'High IRP + BOSK 2'!C77</f>
        <v>1730</v>
      </c>
      <c r="I77" s="3">
        <f>Monthly!D77</f>
        <v>4426</v>
      </c>
      <c r="J77" s="3"/>
      <c r="K77" s="3"/>
    </row>
    <row r="78" spans="2:21" x14ac:dyDescent="0.25">
      <c r="B78" s="6">
        <v>47939</v>
      </c>
      <c r="C78" s="3">
        <f ca="1">LowProbability!C78</f>
        <v>1099.8499999999999</v>
      </c>
      <c r="D78" s="3">
        <f ca="1">MidProbability!C78</f>
        <v>1921.1</v>
      </c>
      <c r="E78" s="3">
        <f ca="1">HighProbability!C78</f>
        <v>2742.35</v>
      </c>
      <c r="F78" s="3">
        <f ca="1">TSRs!C78</f>
        <v>1320</v>
      </c>
      <c r="G78" s="3"/>
      <c r="H78" s="3">
        <f>'High IRP + BOSK 2'!C78</f>
        <v>1730</v>
      </c>
      <c r="I78" s="3">
        <f>Monthly!D78</f>
        <v>4440</v>
      </c>
      <c r="J78" s="3"/>
      <c r="K78" s="3"/>
    </row>
    <row r="79" spans="2:21" x14ac:dyDescent="0.25">
      <c r="B79" s="6">
        <v>47969</v>
      </c>
      <c r="C79" s="3">
        <f ca="1">LowProbability!C79</f>
        <v>1103.75</v>
      </c>
      <c r="D79" s="3">
        <f ca="1">MidProbability!C79</f>
        <v>1927.6</v>
      </c>
      <c r="E79" s="3">
        <f ca="1">HighProbability!C79</f>
        <v>2751.45</v>
      </c>
      <c r="F79" s="3">
        <f ca="1">TSRs!C79</f>
        <v>1333</v>
      </c>
      <c r="G79" s="3"/>
      <c r="H79" s="3">
        <f>'High IRP + BOSK 2'!C79</f>
        <v>1730</v>
      </c>
      <c r="I79" s="3">
        <f>Monthly!D79</f>
        <v>4453</v>
      </c>
      <c r="J79" s="3"/>
      <c r="K79" s="3"/>
    </row>
    <row r="80" spans="2:21" x14ac:dyDescent="0.25">
      <c r="B80" s="6">
        <v>48000</v>
      </c>
      <c r="C80" s="3">
        <f ca="1">LowProbability!C80</f>
        <v>1107.95</v>
      </c>
      <c r="D80" s="3">
        <f ca="1">MidProbability!C80</f>
        <v>1934.6</v>
      </c>
      <c r="E80" s="3">
        <f ca="1">HighProbability!C80</f>
        <v>2761.25</v>
      </c>
      <c r="F80" s="3">
        <f ca="1">TSRs!C80</f>
        <v>1347</v>
      </c>
      <c r="G80" s="3"/>
      <c r="H80" s="3">
        <f>'High IRP + BOSK 2'!C80</f>
        <v>1730</v>
      </c>
      <c r="I80" s="3">
        <f>Monthly!D80</f>
        <v>4467</v>
      </c>
      <c r="J80" s="3"/>
      <c r="K80" s="3"/>
    </row>
    <row r="81" spans="2:11" x14ac:dyDescent="0.25">
      <c r="B81" s="6">
        <v>48030</v>
      </c>
      <c r="C81" s="3">
        <f ca="1">LowProbability!C81</f>
        <v>1152.95</v>
      </c>
      <c r="D81" s="3">
        <f ca="1">MidProbability!C81</f>
        <v>2012.6</v>
      </c>
      <c r="E81" s="3">
        <f ca="1">HighProbability!C81</f>
        <v>2872.25</v>
      </c>
      <c r="F81" s="3">
        <f ca="1">TSRs!C81</f>
        <v>1347</v>
      </c>
      <c r="G81" s="3"/>
      <c r="H81" s="3">
        <f>'High IRP + BOSK 2'!C81</f>
        <v>1870</v>
      </c>
      <c r="I81" s="3">
        <f>Monthly!D81</f>
        <v>4497</v>
      </c>
      <c r="J81" s="3"/>
      <c r="K81" s="3"/>
    </row>
    <row r="82" spans="2:11" x14ac:dyDescent="0.25">
      <c r="B82" s="6">
        <v>48061</v>
      </c>
      <c r="C82" s="3">
        <f ca="1">LowProbability!C82</f>
        <v>1152.95</v>
      </c>
      <c r="D82" s="3">
        <f ca="1">MidProbability!C82</f>
        <v>2012.6</v>
      </c>
      <c r="E82" s="3">
        <f ca="1">HighProbability!C82</f>
        <v>2872.25</v>
      </c>
      <c r="F82" s="3">
        <f ca="1">TSRs!C82</f>
        <v>1347</v>
      </c>
      <c r="G82" s="3"/>
      <c r="H82" s="3">
        <f>'High IRP + BOSK 2'!C82</f>
        <v>1870</v>
      </c>
      <c r="I82" s="3">
        <f>Monthly!D82</f>
        <v>4497</v>
      </c>
      <c r="J82" s="3"/>
      <c r="K82" s="3"/>
    </row>
    <row r="83" spans="2:11" x14ac:dyDescent="0.25">
      <c r="B83" s="6">
        <v>48092</v>
      </c>
      <c r="C83" s="3">
        <f ca="1">LowProbability!C83</f>
        <v>1152.95</v>
      </c>
      <c r="D83" s="3">
        <f ca="1">MidProbability!C83</f>
        <v>2012.6</v>
      </c>
      <c r="E83" s="3">
        <f ca="1">HighProbability!C83</f>
        <v>2872.25</v>
      </c>
      <c r="F83" s="3">
        <f ca="1">TSRs!C83</f>
        <v>1347</v>
      </c>
      <c r="G83" s="3"/>
      <c r="H83" s="3">
        <f>'High IRP + BOSK 2'!C83</f>
        <v>1870</v>
      </c>
      <c r="I83" s="3">
        <f>Monthly!D83</f>
        <v>4497</v>
      </c>
      <c r="J83" s="3"/>
      <c r="K83" s="3"/>
    </row>
    <row r="84" spans="2:11" x14ac:dyDescent="0.25">
      <c r="B84" s="6">
        <v>48122</v>
      </c>
      <c r="C84" s="3">
        <f ca="1">LowProbability!C84</f>
        <v>1152.95</v>
      </c>
      <c r="D84" s="3">
        <f ca="1">MidProbability!C84</f>
        <v>2012.6</v>
      </c>
      <c r="E84" s="3">
        <f ca="1">HighProbability!C84</f>
        <v>2872.25</v>
      </c>
      <c r="F84" s="3">
        <f ca="1">TSRs!C84</f>
        <v>1347</v>
      </c>
      <c r="G84" s="3"/>
      <c r="H84" s="3">
        <f>'High IRP + BOSK 2'!C84</f>
        <v>1870</v>
      </c>
      <c r="I84" s="3">
        <f>Monthly!D84</f>
        <v>4497</v>
      </c>
      <c r="J84" s="3"/>
      <c r="K84" s="3"/>
    </row>
    <row r="85" spans="2:11" x14ac:dyDescent="0.25">
      <c r="B85" s="6">
        <v>48153</v>
      </c>
      <c r="C85" s="3">
        <f ca="1">LowProbability!C85</f>
        <v>1156.8499999999999</v>
      </c>
      <c r="D85" s="3">
        <f ca="1">MidProbability!C85</f>
        <v>2019.1</v>
      </c>
      <c r="E85" s="3">
        <f ca="1">HighProbability!C85</f>
        <v>2881.35</v>
      </c>
      <c r="F85" s="3">
        <f ca="1">TSRs!C85</f>
        <v>1360</v>
      </c>
      <c r="G85" s="3"/>
      <c r="H85" s="3">
        <f>'High IRP + BOSK 2'!C85</f>
        <v>1870</v>
      </c>
      <c r="I85" s="3">
        <f>Monthly!D85</f>
        <v>4510</v>
      </c>
      <c r="J85" s="3"/>
      <c r="K85" s="3"/>
    </row>
    <row r="86" spans="2:11" x14ac:dyDescent="0.25">
      <c r="B86" s="6">
        <v>48183</v>
      </c>
      <c r="C86" s="3">
        <f ca="1">LowProbability!C86</f>
        <v>1156.8499999999999</v>
      </c>
      <c r="D86" s="3">
        <f ca="1">MidProbability!C86</f>
        <v>2019.1</v>
      </c>
      <c r="E86" s="3">
        <f ca="1">HighProbability!C86</f>
        <v>2881.35</v>
      </c>
      <c r="F86" s="3">
        <f ca="1">TSRs!C86</f>
        <v>1360</v>
      </c>
      <c r="G86" s="3"/>
      <c r="H86" s="3">
        <f>'High IRP + BOSK 2'!C86</f>
        <v>1870</v>
      </c>
      <c r="I86" s="3">
        <f>Monthly!D86</f>
        <v>4510</v>
      </c>
      <c r="J86" s="3"/>
      <c r="K86" s="3"/>
    </row>
    <row r="87" spans="2:11" x14ac:dyDescent="0.25">
      <c r="B87" s="6">
        <v>48214</v>
      </c>
      <c r="C87" s="3">
        <f ca="1">LowProbability!C87</f>
        <v>1156.8499999999999</v>
      </c>
      <c r="D87" s="3">
        <f ca="1">MidProbability!C87</f>
        <v>2019.1</v>
      </c>
      <c r="E87" s="3">
        <f ca="1">HighProbability!C87</f>
        <v>2881.35</v>
      </c>
      <c r="F87" s="3">
        <f ca="1">TSRs!C87</f>
        <v>1360</v>
      </c>
      <c r="G87" s="3"/>
      <c r="H87" s="3">
        <f>'High IRP + BOSK 2'!C87</f>
        <v>1870</v>
      </c>
      <c r="I87" s="3">
        <f>Monthly!D87</f>
        <v>4510</v>
      </c>
      <c r="J87" s="3"/>
      <c r="K87" s="3"/>
    </row>
    <row r="88" spans="2:11" x14ac:dyDescent="0.25">
      <c r="B88" s="6">
        <v>48245</v>
      </c>
      <c r="C88" s="3">
        <f ca="1">LowProbability!C88</f>
        <v>1156.8499999999999</v>
      </c>
      <c r="D88" s="3">
        <f ca="1">MidProbability!C88</f>
        <v>2019.1</v>
      </c>
      <c r="E88" s="3">
        <f ca="1">HighProbability!C88</f>
        <v>2881.35</v>
      </c>
      <c r="F88" s="3">
        <f ca="1">TSRs!C88</f>
        <v>1360</v>
      </c>
      <c r="G88" s="3"/>
      <c r="H88" s="3">
        <f>'High IRP + BOSK 2'!C88</f>
        <v>1870</v>
      </c>
      <c r="I88" s="3">
        <f>Monthly!D88</f>
        <v>4510</v>
      </c>
      <c r="J88" s="3"/>
      <c r="K88" s="3"/>
    </row>
    <row r="89" spans="2:11" x14ac:dyDescent="0.25">
      <c r="B89" s="6">
        <v>48274</v>
      </c>
      <c r="C89" s="3">
        <f ca="1">LowProbability!C89</f>
        <v>1160.45</v>
      </c>
      <c r="D89" s="3">
        <f ca="1">MidProbability!C89</f>
        <v>2025.1</v>
      </c>
      <c r="E89" s="3">
        <f ca="1">HighProbability!C89</f>
        <v>2889.75</v>
      </c>
      <c r="F89" s="3">
        <f ca="1">TSRs!C89</f>
        <v>1372</v>
      </c>
      <c r="G89" s="3"/>
      <c r="H89" s="3">
        <f>'High IRP + BOSK 2'!C89</f>
        <v>1870</v>
      </c>
      <c r="I89" s="3">
        <f>Monthly!D89</f>
        <v>4522</v>
      </c>
      <c r="J89" s="3"/>
      <c r="K89" s="3"/>
    </row>
    <row r="90" spans="2:11" x14ac:dyDescent="0.25">
      <c r="B90" s="6">
        <v>48305</v>
      </c>
      <c r="C90" s="3">
        <f ca="1">LowProbability!C90</f>
        <v>1160.45</v>
      </c>
      <c r="D90" s="3">
        <f ca="1">MidProbability!C90</f>
        <v>2025.1</v>
      </c>
      <c r="E90" s="3">
        <f ca="1">HighProbability!C90</f>
        <v>2889.75</v>
      </c>
      <c r="F90" s="3">
        <f ca="1">TSRs!C90</f>
        <v>1372</v>
      </c>
      <c r="G90" s="3"/>
      <c r="H90" s="3">
        <f>'High IRP + BOSK 2'!C90</f>
        <v>1870</v>
      </c>
      <c r="I90" s="3">
        <f>Monthly!D90</f>
        <v>4522</v>
      </c>
      <c r="J90" s="9"/>
      <c r="K90" s="3"/>
    </row>
    <row r="91" spans="2:11" x14ac:dyDescent="0.25">
      <c r="B91" s="6">
        <v>48335</v>
      </c>
      <c r="C91" s="3">
        <f ca="1">LowProbability!C91</f>
        <v>1160.45</v>
      </c>
      <c r="D91" s="3">
        <f ca="1">MidProbability!C91</f>
        <v>2025.1</v>
      </c>
      <c r="E91" s="3">
        <f ca="1">HighProbability!C91</f>
        <v>2889.75</v>
      </c>
      <c r="F91" s="3">
        <f ca="1">TSRs!C91</f>
        <v>1372</v>
      </c>
      <c r="G91" s="3"/>
      <c r="H91" s="3">
        <f>'High IRP + BOSK 2'!C91</f>
        <v>1870</v>
      </c>
      <c r="I91" s="3">
        <f>Monthly!D91</f>
        <v>4522</v>
      </c>
      <c r="J91" s="9"/>
      <c r="K91" s="3"/>
    </row>
    <row r="92" spans="2:11" x14ac:dyDescent="0.25">
      <c r="B92" s="6">
        <v>48366</v>
      </c>
      <c r="C92" s="3">
        <f ca="1">LowProbability!C92</f>
        <v>1160.45</v>
      </c>
      <c r="D92" s="3">
        <f ca="1">MidProbability!C92</f>
        <v>2025.1</v>
      </c>
      <c r="E92" s="3">
        <f ca="1">HighProbability!C92</f>
        <v>2889.75</v>
      </c>
      <c r="F92" s="3">
        <f ca="1">TSRs!C92</f>
        <v>1372</v>
      </c>
      <c r="G92" s="3"/>
      <c r="H92" s="3">
        <f>'High IRP + BOSK 2'!C92</f>
        <v>1870</v>
      </c>
      <c r="I92" s="3">
        <f>Monthly!D92</f>
        <v>4522</v>
      </c>
      <c r="J92" s="9"/>
      <c r="K92" s="3"/>
    </row>
    <row r="93" spans="2:11" x14ac:dyDescent="0.25">
      <c r="B93" s="6">
        <v>48396</v>
      </c>
      <c r="C93" s="3">
        <f ca="1">LowProbability!C93</f>
        <v>1160.45</v>
      </c>
      <c r="D93" s="3">
        <f ca="1">MidProbability!C93</f>
        <v>2025.1</v>
      </c>
      <c r="E93" s="3">
        <f ca="1">HighProbability!C93</f>
        <v>2889.75</v>
      </c>
      <c r="F93" s="3">
        <f ca="1">TSRs!C93</f>
        <v>1372</v>
      </c>
      <c r="G93" s="3"/>
      <c r="H93" s="3">
        <f>'High IRP + BOSK 2'!C93</f>
        <v>1870</v>
      </c>
      <c r="I93" s="3">
        <f>Monthly!D93</f>
        <v>4522</v>
      </c>
      <c r="J93" s="9"/>
      <c r="K93" s="3"/>
    </row>
    <row r="94" spans="2:11" x14ac:dyDescent="0.25">
      <c r="B94" s="6">
        <v>48427</v>
      </c>
      <c r="C94" s="3">
        <f ca="1">LowProbability!C94</f>
        <v>1160.45</v>
      </c>
      <c r="D94" s="3">
        <f ca="1">MidProbability!C94</f>
        <v>2025.1</v>
      </c>
      <c r="E94" s="3">
        <f ca="1">HighProbability!C94</f>
        <v>2889.75</v>
      </c>
      <c r="F94" s="3">
        <f ca="1">TSRs!C94</f>
        <v>1372</v>
      </c>
      <c r="G94" s="3"/>
      <c r="H94" s="3">
        <f>'High IRP + BOSK 2'!C94</f>
        <v>1870</v>
      </c>
      <c r="I94" s="3">
        <f>Monthly!D94</f>
        <v>4522</v>
      </c>
      <c r="J94" s="9"/>
      <c r="K94" s="3"/>
    </row>
    <row r="95" spans="2:11" x14ac:dyDescent="0.25">
      <c r="B95" s="6">
        <v>48458</v>
      </c>
      <c r="C95" s="3">
        <f ca="1">LowProbability!C95</f>
        <v>1160.45</v>
      </c>
      <c r="D95" s="3">
        <f ca="1">MidProbability!C95</f>
        <v>2025.1</v>
      </c>
      <c r="E95" s="3">
        <f ca="1">HighProbability!C95</f>
        <v>2889.75</v>
      </c>
      <c r="F95" s="3">
        <f ca="1">TSRs!C95</f>
        <v>1372</v>
      </c>
      <c r="G95" s="3"/>
      <c r="H95" s="3">
        <f>'High IRP + BOSK 2'!C95</f>
        <v>1870</v>
      </c>
      <c r="I95" s="3">
        <f>Monthly!D95</f>
        <v>4522</v>
      </c>
      <c r="J95" s="9"/>
      <c r="K95" s="3"/>
    </row>
    <row r="96" spans="2:11" x14ac:dyDescent="0.25">
      <c r="B96" s="6">
        <v>48488</v>
      </c>
      <c r="C96" s="3">
        <f ca="1">LowProbability!C96</f>
        <v>1160.45</v>
      </c>
      <c r="D96" s="3">
        <f ca="1">MidProbability!C96</f>
        <v>2025.1</v>
      </c>
      <c r="E96" s="3">
        <f ca="1">HighProbability!C96</f>
        <v>2889.75</v>
      </c>
      <c r="F96" s="3">
        <f ca="1">TSRs!C96</f>
        <v>1372</v>
      </c>
      <c r="G96" s="3"/>
      <c r="H96" s="3">
        <f>'High IRP + BOSK 2'!C96</f>
        <v>1870</v>
      </c>
      <c r="I96" s="3">
        <f>Monthly!D96</f>
        <v>4522</v>
      </c>
      <c r="J96" s="9"/>
      <c r="K96" s="3"/>
    </row>
    <row r="97" spans="2:11" x14ac:dyDescent="0.25">
      <c r="B97" s="6">
        <v>48519</v>
      </c>
      <c r="C97" s="3">
        <f ca="1">LowProbability!C97</f>
        <v>1160.45</v>
      </c>
      <c r="D97" s="3">
        <f ca="1">MidProbability!C97</f>
        <v>2025.1</v>
      </c>
      <c r="E97" s="3">
        <f ca="1">HighProbability!C97</f>
        <v>2889.75</v>
      </c>
      <c r="F97" s="3">
        <f ca="1">TSRs!C97</f>
        <v>1372</v>
      </c>
      <c r="G97" s="3"/>
      <c r="H97" s="3">
        <f>'High IRP + BOSK 2'!C97</f>
        <v>1870</v>
      </c>
      <c r="I97" s="3">
        <f>Monthly!D97</f>
        <v>4522</v>
      </c>
      <c r="J97" s="9"/>
      <c r="K97" s="3"/>
    </row>
    <row r="98" spans="2:11" x14ac:dyDescent="0.25">
      <c r="B98" s="6">
        <v>48549</v>
      </c>
      <c r="C98" s="3">
        <f ca="1">LowProbability!C98</f>
        <v>1160.45</v>
      </c>
      <c r="D98" s="3">
        <f ca="1">MidProbability!C98</f>
        <v>2025.1</v>
      </c>
      <c r="E98" s="3">
        <f ca="1">HighProbability!C98</f>
        <v>2889.75</v>
      </c>
      <c r="F98" s="3">
        <f ca="1">TSRs!C98</f>
        <v>1372</v>
      </c>
      <c r="G98" s="3"/>
      <c r="H98" s="3">
        <f>'High IRP + BOSK 2'!C98</f>
        <v>1870</v>
      </c>
      <c r="I98" s="3">
        <f>Monthly!D98</f>
        <v>4522</v>
      </c>
      <c r="J98" s="9"/>
      <c r="K98" s="3"/>
    </row>
    <row r="99" spans="2:11" x14ac:dyDescent="0.25">
      <c r="B99" s="6">
        <v>48580</v>
      </c>
      <c r="C99" s="3">
        <f ca="1">LowProbability!C99</f>
        <v>1160.45</v>
      </c>
      <c r="D99" s="3">
        <f ca="1">MidProbability!C99</f>
        <v>2025.1</v>
      </c>
      <c r="E99" s="3">
        <f ca="1">HighProbability!C99</f>
        <v>2889.75</v>
      </c>
      <c r="F99" s="3">
        <f ca="1">TSRs!C99</f>
        <v>1372</v>
      </c>
      <c r="G99" s="3"/>
      <c r="H99" s="3">
        <f>'High IRP + BOSK 2'!C99</f>
        <v>1870</v>
      </c>
      <c r="I99" s="3">
        <f>Monthly!D99</f>
        <v>4522</v>
      </c>
      <c r="J99" s="9"/>
      <c r="K99" s="3"/>
    </row>
    <row r="100" spans="2:11" x14ac:dyDescent="0.25">
      <c r="B100" s="6">
        <v>48611</v>
      </c>
      <c r="C100" s="3">
        <f ca="1">LowProbability!C100</f>
        <v>1160.45</v>
      </c>
      <c r="D100" s="3">
        <f ca="1">MidProbability!C100</f>
        <v>2025.1</v>
      </c>
      <c r="E100" s="3">
        <f ca="1">HighProbability!C100</f>
        <v>2889.75</v>
      </c>
      <c r="F100" s="3">
        <f ca="1">TSRs!C100</f>
        <v>1372</v>
      </c>
      <c r="G100" s="3"/>
      <c r="H100" s="3">
        <f>'High IRP + BOSK 2'!C100</f>
        <v>1870</v>
      </c>
      <c r="I100" s="3">
        <f>Monthly!D100</f>
        <v>4522</v>
      </c>
      <c r="J100" s="9"/>
      <c r="K100" s="3"/>
    </row>
    <row r="101" spans="2:11" x14ac:dyDescent="0.25">
      <c r="B101" s="6">
        <v>48639</v>
      </c>
      <c r="C101" s="3">
        <f ca="1">LowProbability!C101</f>
        <v>1160.45</v>
      </c>
      <c r="D101" s="3">
        <f ca="1">MidProbability!C101</f>
        <v>2025.1</v>
      </c>
      <c r="E101" s="3">
        <f ca="1">HighProbability!C101</f>
        <v>2889.75</v>
      </c>
      <c r="F101" s="3">
        <f ca="1">TSRs!C101</f>
        <v>1372</v>
      </c>
      <c r="G101" s="3"/>
      <c r="H101" s="3">
        <f>'High IRP + BOSK 2'!C101</f>
        <v>1870</v>
      </c>
      <c r="I101" s="3">
        <f>Monthly!D101</f>
        <v>4522</v>
      </c>
      <c r="J101" s="9"/>
      <c r="K101" s="3"/>
    </row>
    <row r="102" spans="2:11" x14ac:dyDescent="0.25">
      <c r="B102" s="6">
        <v>48670</v>
      </c>
      <c r="C102" s="3">
        <f ca="1">LowProbability!C102</f>
        <v>1160.45</v>
      </c>
      <c r="D102" s="3">
        <f ca="1">MidProbability!C102</f>
        <v>2025.1</v>
      </c>
      <c r="E102" s="3">
        <f ca="1">HighProbability!C102</f>
        <v>2889.75</v>
      </c>
      <c r="F102" s="3">
        <f ca="1">TSRs!C102</f>
        <v>1372</v>
      </c>
      <c r="G102" s="3"/>
      <c r="H102" s="3">
        <f>'High IRP + BOSK 2'!C102</f>
        <v>1870</v>
      </c>
      <c r="I102" s="3">
        <f>Monthly!D102</f>
        <v>4522</v>
      </c>
      <c r="J102" s="9"/>
      <c r="K102" s="3"/>
    </row>
    <row r="103" spans="2:11" x14ac:dyDescent="0.25">
      <c r="B103" s="6">
        <v>48700</v>
      </c>
      <c r="C103" s="3">
        <f ca="1">LowProbability!C103</f>
        <v>1160.45</v>
      </c>
      <c r="D103" s="3">
        <f ca="1">MidProbability!C103</f>
        <v>2025.1</v>
      </c>
      <c r="E103" s="3">
        <f ca="1">HighProbability!C103</f>
        <v>2889.75</v>
      </c>
      <c r="F103" s="3">
        <f ca="1">TSRs!C103</f>
        <v>1372</v>
      </c>
      <c r="G103" s="3"/>
      <c r="H103" s="3">
        <f>'High IRP + BOSK 2'!C103</f>
        <v>1870</v>
      </c>
      <c r="I103" s="3">
        <f>Monthly!D103</f>
        <v>4522</v>
      </c>
      <c r="J103" s="9"/>
      <c r="K103" s="3"/>
    </row>
    <row r="104" spans="2:11" x14ac:dyDescent="0.25">
      <c r="B104" s="6">
        <v>48731</v>
      </c>
      <c r="C104" s="3">
        <f ca="1">LowProbability!C104</f>
        <v>1160.45</v>
      </c>
      <c r="D104" s="3">
        <f ca="1">MidProbability!C104</f>
        <v>2025.1</v>
      </c>
      <c r="E104" s="3">
        <f ca="1">HighProbability!C104</f>
        <v>2889.75</v>
      </c>
      <c r="F104" s="3">
        <f ca="1">TSRs!C104</f>
        <v>1372</v>
      </c>
      <c r="G104" s="3"/>
      <c r="H104" s="3">
        <f>'High IRP + BOSK 2'!C104</f>
        <v>1870</v>
      </c>
      <c r="I104" s="3">
        <f>Monthly!D104</f>
        <v>4522</v>
      </c>
      <c r="J104" s="9"/>
      <c r="K104" s="3"/>
    </row>
    <row r="105" spans="2:11" x14ac:dyDescent="0.25">
      <c r="B105" s="6">
        <v>48761</v>
      </c>
      <c r="C105" s="3">
        <f ca="1">LowProbability!C105</f>
        <v>1160.45</v>
      </c>
      <c r="D105" s="3">
        <f ca="1">MidProbability!C105</f>
        <v>2025.1</v>
      </c>
      <c r="E105" s="3">
        <f ca="1">HighProbability!C105</f>
        <v>2889.75</v>
      </c>
      <c r="F105" s="3">
        <f ca="1">TSRs!C105</f>
        <v>1372</v>
      </c>
      <c r="G105" s="3"/>
      <c r="H105" s="3">
        <f>'High IRP + BOSK 2'!C105</f>
        <v>1870</v>
      </c>
      <c r="I105" s="3">
        <f>Monthly!D105</f>
        <v>4522</v>
      </c>
      <c r="J105" s="9"/>
      <c r="K105" s="3"/>
    </row>
    <row r="106" spans="2:11" x14ac:dyDescent="0.25">
      <c r="B106" s="6">
        <v>48792</v>
      </c>
      <c r="C106" s="3">
        <f ca="1">LowProbability!C106</f>
        <v>1160.45</v>
      </c>
      <c r="D106" s="3">
        <f ca="1">MidProbability!C106</f>
        <v>2025.1</v>
      </c>
      <c r="E106" s="3">
        <f ca="1">HighProbability!C106</f>
        <v>2889.75</v>
      </c>
      <c r="F106" s="3">
        <f ca="1">TSRs!C106</f>
        <v>1372</v>
      </c>
      <c r="G106" s="3"/>
      <c r="H106" s="3">
        <f>'High IRP + BOSK 2'!C106</f>
        <v>1870</v>
      </c>
      <c r="I106" s="3">
        <f>Monthly!D106</f>
        <v>4522</v>
      </c>
      <c r="J106" s="9"/>
      <c r="K106" s="3"/>
    </row>
    <row r="107" spans="2:11" x14ac:dyDescent="0.25">
      <c r="B107" s="6">
        <v>48823</v>
      </c>
      <c r="C107" s="3">
        <f ca="1">LowProbability!C107</f>
        <v>1160.45</v>
      </c>
      <c r="D107" s="3">
        <f ca="1">MidProbability!C107</f>
        <v>2025.1</v>
      </c>
      <c r="E107" s="3">
        <f ca="1">HighProbability!C107</f>
        <v>2889.75</v>
      </c>
      <c r="F107" s="3">
        <f ca="1">TSRs!C107</f>
        <v>1372</v>
      </c>
      <c r="G107" s="3"/>
      <c r="H107" s="3">
        <f>'High IRP + BOSK 2'!C107</f>
        <v>1870</v>
      </c>
      <c r="I107" s="3">
        <f>Monthly!D107</f>
        <v>4522</v>
      </c>
      <c r="J107" s="9"/>
      <c r="K107" s="3"/>
    </row>
    <row r="108" spans="2:11" x14ac:dyDescent="0.25">
      <c r="B108" s="6">
        <v>48853</v>
      </c>
      <c r="C108" s="3">
        <f ca="1">LowProbability!C108</f>
        <v>1160.45</v>
      </c>
      <c r="D108" s="3">
        <f ca="1">MidProbability!C108</f>
        <v>2025.1</v>
      </c>
      <c r="E108" s="3">
        <f ca="1">HighProbability!C108</f>
        <v>2889.75</v>
      </c>
      <c r="F108" s="3">
        <f ca="1">TSRs!C108</f>
        <v>1372</v>
      </c>
      <c r="G108" s="3"/>
      <c r="H108" s="3">
        <f>'High IRP + BOSK 2'!C108</f>
        <v>1870</v>
      </c>
      <c r="I108" s="3">
        <f>Monthly!D108</f>
        <v>4522</v>
      </c>
      <c r="J108" s="9"/>
      <c r="K108" s="3"/>
    </row>
    <row r="109" spans="2:11" x14ac:dyDescent="0.25">
      <c r="B109" s="6">
        <v>48884</v>
      </c>
      <c r="C109" s="3">
        <f ca="1">LowProbability!C109</f>
        <v>1160.45</v>
      </c>
      <c r="D109" s="3">
        <f ca="1">MidProbability!C109</f>
        <v>2025.1</v>
      </c>
      <c r="E109" s="3">
        <f ca="1">HighProbability!C109</f>
        <v>2889.75</v>
      </c>
      <c r="F109" s="3">
        <f ca="1">TSRs!C109</f>
        <v>1372</v>
      </c>
      <c r="G109" s="3"/>
      <c r="H109" s="3">
        <f>'High IRP + BOSK 2'!C109</f>
        <v>1870</v>
      </c>
      <c r="I109" s="3">
        <f>Monthly!D109</f>
        <v>4522</v>
      </c>
      <c r="J109" s="9"/>
      <c r="K109" s="3"/>
    </row>
    <row r="110" spans="2:11" x14ac:dyDescent="0.25">
      <c r="B110" s="6">
        <v>48914</v>
      </c>
      <c r="C110" s="3">
        <f ca="1">LowProbability!C110</f>
        <v>1160.45</v>
      </c>
      <c r="D110" s="3">
        <f ca="1">MidProbability!C110</f>
        <v>2025.1</v>
      </c>
      <c r="E110" s="3">
        <f ca="1">HighProbability!C110</f>
        <v>2889.75</v>
      </c>
      <c r="F110" s="3">
        <f ca="1">TSRs!C110</f>
        <v>1372</v>
      </c>
      <c r="G110" s="3"/>
      <c r="H110" s="3">
        <f>'High IRP + BOSK 2'!C110</f>
        <v>1870</v>
      </c>
      <c r="I110" s="3">
        <f>Monthly!D110</f>
        <v>4522</v>
      </c>
      <c r="J110" s="9"/>
      <c r="K110" s="3"/>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5C98E-130A-4715-A733-F352503EE0FF}">
  <sheetPr>
    <tabColor theme="0" tint="-0.499984740745262"/>
  </sheetPr>
  <dimension ref="B1:W110"/>
  <sheetViews>
    <sheetView workbookViewId="0"/>
  </sheetViews>
  <sheetFormatPr defaultRowHeight="15" x14ac:dyDescent="0.25"/>
  <cols>
    <col min="1" max="1" width="2.85546875" customWidth="1"/>
    <col min="2" max="2" width="10.85546875" bestFit="1" customWidth="1"/>
    <col min="3" max="3" width="9.5703125" bestFit="1" customWidth="1"/>
    <col min="4" max="5" width="9.5703125" customWidth="1"/>
    <col min="6" max="6" width="13.42578125" bestFit="1" customWidth="1"/>
    <col min="7" max="8" width="26.5703125" bestFit="1" customWidth="1"/>
    <col min="9" max="10" width="23.28515625" bestFit="1" customWidth="1"/>
    <col min="11" max="11" width="15.140625" bestFit="1" customWidth="1"/>
    <col min="12" max="12" width="16.140625" bestFit="1" customWidth="1"/>
    <col min="13" max="13" width="13.42578125" bestFit="1" customWidth="1"/>
    <col min="14" max="14" width="17.140625" bestFit="1" customWidth="1"/>
    <col min="15" max="15" width="18.5703125" bestFit="1" customWidth="1"/>
    <col min="16" max="16" width="12.5703125" bestFit="1" customWidth="1"/>
    <col min="17" max="17" width="16.7109375" bestFit="1" customWidth="1"/>
    <col min="18" max="18" width="11.7109375" bestFit="1" customWidth="1"/>
    <col min="19" max="19" width="15" bestFit="1" customWidth="1"/>
    <col min="20" max="20" width="11.42578125" bestFit="1" customWidth="1"/>
    <col min="21" max="21" width="14.7109375" bestFit="1" customWidth="1"/>
  </cols>
  <sheetData>
    <row r="1" spans="2:23" x14ac:dyDescent="0.25">
      <c r="B1" s="12" t="s">
        <v>245</v>
      </c>
    </row>
    <row r="2" spans="2:23" x14ac:dyDescent="0.25">
      <c r="B2" t="s">
        <v>75</v>
      </c>
      <c r="C2" t="s">
        <v>92</v>
      </c>
      <c r="D2" t="s">
        <v>93</v>
      </c>
      <c r="E2" t="s">
        <v>94</v>
      </c>
      <c r="F2">
        <v>1</v>
      </c>
      <c r="G2">
        <v>2</v>
      </c>
      <c r="H2">
        <v>3</v>
      </c>
      <c r="I2">
        <v>4</v>
      </c>
      <c r="J2">
        <v>5</v>
      </c>
      <c r="K2">
        <v>6</v>
      </c>
      <c r="L2">
        <v>7</v>
      </c>
      <c r="M2">
        <v>8</v>
      </c>
      <c r="N2">
        <v>9</v>
      </c>
      <c r="O2">
        <v>10</v>
      </c>
      <c r="P2">
        <v>11</v>
      </c>
      <c r="Q2">
        <v>12</v>
      </c>
      <c r="R2">
        <v>13</v>
      </c>
      <c r="S2">
        <v>14</v>
      </c>
      <c r="T2">
        <v>15</v>
      </c>
      <c r="U2">
        <v>16</v>
      </c>
      <c r="V2">
        <v>17</v>
      </c>
      <c r="W2">
        <v>18</v>
      </c>
    </row>
    <row r="3" spans="2:23" x14ac:dyDescent="0.25">
      <c r="B3" s="6">
        <v>45658</v>
      </c>
      <c r="C3">
        <f t="shared" ref="C3:C34" ca="1" si="0">SUM(F3:V3)</f>
        <v>0</v>
      </c>
      <c r="D3">
        <f ca="1">SUM(G3:J3,M3,N3*0.5,O3:Q3,T3:U3,V3*0.5,W3)</f>
        <v>0</v>
      </c>
      <c r="E3">
        <f ca="1">SUM(K3,L3,N3*0.5,R3,S3,V3*0.5)</f>
        <v>0</v>
      </c>
      <c r="F3">
        <f ca="1">Monthly!E3*OFFSET('Project Map'!$H$2,LowProbability!F$2,0)</f>
        <v>0</v>
      </c>
      <c r="G3">
        <f ca="1">Monthly!F3*OFFSET('Project Map'!$H$2,LowProbability!G$2,0)</f>
        <v>0</v>
      </c>
      <c r="H3">
        <f ca="1">Monthly!G3*OFFSET('Project Map'!$H$2,LowProbability!H$2,0)</f>
        <v>0</v>
      </c>
      <c r="I3">
        <f ca="1">Monthly!H3*OFFSET('Project Map'!$H$2,LowProbability!I$2,0)</f>
        <v>0</v>
      </c>
      <c r="J3">
        <f ca="1">Monthly!I3*OFFSET('Project Map'!$H$2,LowProbability!J$2,0)</f>
        <v>0</v>
      </c>
      <c r="K3">
        <f ca="1">Monthly!J3*OFFSET('Project Map'!$H$2,LowProbability!K$2,0)</f>
        <v>0</v>
      </c>
      <c r="L3">
        <f ca="1">Monthly!K3*OFFSET('Project Map'!$H$2,LowProbability!L$2,0)</f>
        <v>0</v>
      </c>
      <c r="M3">
        <f ca="1">Monthly!L3*OFFSET('Project Map'!$H$2,LowProbability!M$2,0)</f>
        <v>0</v>
      </c>
      <c r="N3">
        <f ca="1">Monthly!M3*OFFSET('Project Map'!$H$2,LowProbability!N$2,0)</f>
        <v>0</v>
      </c>
      <c r="O3">
        <f ca="1">Monthly!N3*OFFSET('Project Map'!$H$2,LowProbability!O$2,0)</f>
        <v>0</v>
      </c>
      <c r="P3">
        <f ca="1">Monthly!O3*OFFSET('Project Map'!$H$2,LowProbability!P$2,0)</f>
        <v>0</v>
      </c>
      <c r="Q3">
        <f ca="1">Monthly!P3*OFFSET('Project Map'!$H$2,LowProbability!Q$2,0)</f>
        <v>0</v>
      </c>
      <c r="R3">
        <f ca="1">Monthly!Q3*OFFSET('Project Map'!$H$2,LowProbability!R$2,0)</f>
        <v>0</v>
      </c>
      <c r="S3">
        <f ca="1">Monthly!R3*OFFSET('Project Map'!$H$2,LowProbability!S$2,0)</f>
        <v>0</v>
      </c>
      <c r="T3">
        <f ca="1">Monthly!S3*OFFSET('Project Map'!$H$2,LowProbability!T$2,0)</f>
        <v>0</v>
      </c>
      <c r="U3">
        <f ca="1">Monthly!T3*OFFSET('Project Map'!$H$2,LowProbability!U$2,0)</f>
        <v>0</v>
      </c>
      <c r="V3">
        <f ca="1">Monthly!U3*OFFSET('Project Map'!$H$2,LowProbability!V$2,0)</f>
        <v>0</v>
      </c>
      <c r="W3">
        <f ca="1">Monthly!V3*OFFSET('Project Map'!$H$2,LowProbability!W$2,0)</f>
        <v>0</v>
      </c>
    </row>
    <row r="4" spans="2:23" x14ac:dyDescent="0.25">
      <c r="B4" s="6">
        <v>45689</v>
      </c>
      <c r="C4">
        <f t="shared" ca="1" si="0"/>
        <v>0</v>
      </c>
      <c r="D4">
        <f t="shared" ref="D4:D67" ca="1" si="1">SUM(G4:J4,M4,N4*0.5,O4:Q4,T4:U4,V4*0.5,W4)</f>
        <v>0</v>
      </c>
      <c r="E4">
        <f t="shared" ref="E4:E67" ca="1" si="2">SUM(K4,L4,N4*0.5,R4,S4,V4*0.5)</f>
        <v>0</v>
      </c>
      <c r="F4">
        <f ca="1">Monthly!E4*OFFSET('Project Map'!$H$2,LowProbability!F$2,0)</f>
        <v>0</v>
      </c>
      <c r="G4">
        <f ca="1">Monthly!F4*OFFSET('Project Map'!$H$2,LowProbability!G$2,0)</f>
        <v>0</v>
      </c>
      <c r="H4">
        <f ca="1">Monthly!G4*OFFSET('Project Map'!$H$2,LowProbability!H$2,0)</f>
        <v>0</v>
      </c>
      <c r="I4">
        <f ca="1">Monthly!H4*OFFSET('Project Map'!$H$2,LowProbability!I$2,0)</f>
        <v>0</v>
      </c>
      <c r="J4">
        <f ca="1">Monthly!I4*OFFSET('Project Map'!$H$2,LowProbability!J$2,0)</f>
        <v>0</v>
      </c>
      <c r="K4">
        <f ca="1">Monthly!J4*OFFSET('Project Map'!$H$2,LowProbability!K$2,0)</f>
        <v>0</v>
      </c>
      <c r="L4">
        <f ca="1">Monthly!K4*OFFSET('Project Map'!$H$2,LowProbability!L$2,0)</f>
        <v>0</v>
      </c>
      <c r="M4">
        <f ca="1">Monthly!L4*OFFSET('Project Map'!$H$2,LowProbability!M$2,0)</f>
        <v>0</v>
      </c>
      <c r="N4">
        <f ca="1">Monthly!M4*OFFSET('Project Map'!$H$2,LowProbability!N$2,0)</f>
        <v>0</v>
      </c>
      <c r="O4">
        <f ca="1">Monthly!N4*OFFSET('Project Map'!$H$2,LowProbability!O$2,0)</f>
        <v>0</v>
      </c>
      <c r="P4">
        <f ca="1">Monthly!O4*OFFSET('Project Map'!$H$2,LowProbability!P$2,0)</f>
        <v>0</v>
      </c>
      <c r="Q4">
        <f ca="1">Monthly!P4*OFFSET('Project Map'!$H$2,LowProbability!Q$2,0)</f>
        <v>0</v>
      </c>
      <c r="R4">
        <f ca="1">Monthly!Q4*OFFSET('Project Map'!$H$2,LowProbability!R$2,0)</f>
        <v>0</v>
      </c>
      <c r="S4">
        <f ca="1">Monthly!R4*OFFSET('Project Map'!$H$2,LowProbability!S$2,0)</f>
        <v>0</v>
      </c>
      <c r="T4">
        <f ca="1">Monthly!S4*OFFSET('Project Map'!$H$2,LowProbability!T$2,0)</f>
        <v>0</v>
      </c>
      <c r="U4">
        <f ca="1">Monthly!T4*OFFSET('Project Map'!$H$2,LowProbability!U$2,0)</f>
        <v>0</v>
      </c>
      <c r="V4">
        <f ca="1">Monthly!U4*OFFSET('Project Map'!$H$2,LowProbability!V$2,0)</f>
        <v>0</v>
      </c>
      <c r="W4">
        <f ca="1">Monthly!V4*OFFSET('Project Map'!$H$2,LowProbability!W$2,0)</f>
        <v>0</v>
      </c>
    </row>
    <row r="5" spans="2:23" x14ac:dyDescent="0.25">
      <c r="B5" s="6">
        <v>45717</v>
      </c>
      <c r="C5">
        <f t="shared" ca="1" si="0"/>
        <v>0</v>
      </c>
      <c r="D5">
        <f t="shared" ca="1" si="1"/>
        <v>0</v>
      </c>
      <c r="E5">
        <f t="shared" ca="1" si="2"/>
        <v>0</v>
      </c>
      <c r="F5">
        <f ca="1">Monthly!E5*OFFSET('Project Map'!$H$2,LowProbability!F$2,0)</f>
        <v>0</v>
      </c>
      <c r="G5">
        <f ca="1">Monthly!F5*OFFSET('Project Map'!$H$2,LowProbability!G$2,0)</f>
        <v>0</v>
      </c>
      <c r="H5">
        <f ca="1">Monthly!G5*OFFSET('Project Map'!$H$2,LowProbability!H$2,0)</f>
        <v>0</v>
      </c>
      <c r="I5">
        <f ca="1">Monthly!H5*OFFSET('Project Map'!$H$2,LowProbability!I$2,0)</f>
        <v>0</v>
      </c>
      <c r="J5">
        <f ca="1">Monthly!I5*OFFSET('Project Map'!$H$2,LowProbability!J$2,0)</f>
        <v>0</v>
      </c>
      <c r="K5">
        <f ca="1">Monthly!J5*OFFSET('Project Map'!$H$2,LowProbability!K$2,0)</f>
        <v>0</v>
      </c>
      <c r="L5">
        <f ca="1">Monthly!K5*OFFSET('Project Map'!$H$2,LowProbability!L$2,0)</f>
        <v>0</v>
      </c>
      <c r="M5">
        <f ca="1">Monthly!L5*OFFSET('Project Map'!$H$2,LowProbability!M$2,0)</f>
        <v>0</v>
      </c>
      <c r="N5">
        <f ca="1">Monthly!M5*OFFSET('Project Map'!$H$2,LowProbability!N$2,0)</f>
        <v>0</v>
      </c>
      <c r="O5">
        <f ca="1">Monthly!N5*OFFSET('Project Map'!$H$2,LowProbability!O$2,0)</f>
        <v>0</v>
      </c>
      <c r="P5">
        <f ca="1">Monthly!O5*OFFSET('Project Map'!$H$2,LowProbability!P$2,0)</f>
        <v>0</v>
      </c>
      <c r="Q5">
        <f ca="1">Monthly!P5*OFFSET('Project Map'!$H$2,LowProbability!Q$2,0)</f>
        <v>0</v>
      </c>
      <c r="R5">
        <f ca="1">Monthly!Q5*OFFSET('Project Map'!$H$2,LowProbability!R$2,0)</f>
        <v>0</v>
      </c>
      <c r="S5">
        <f ca="1">Monthly!R5*OFFSET('Project Map'!$H$2,LowProbability!S$2,0)</f>
        <v>0</v>
      </c>
      <c r="T5">
        <f ca="1">Monthly!S5*OFFSET('Project Map'!$H$2,LowProbability!T$2,0)</f>
        <v>0</v>
      </c>
      <c r="U5">
        <f ca="1">Monthly!T5*OFFSET('Project Map'!$H$2,LowProbability!U$2,0)</f>
        <v>0</v>
      </c>
      <c r="V5">
        <f ca="1">Monthly!U5*OFFSET('Project Map'!$H$2,LowProbability!V$2,0)</f>
        <v>0</v>
      </c>
      <c r="W5">
        <f ca="1">Monthly!V5*OFFSET('Project Map'!$H$2,LowProbability!W$2,0)</f>
        <v>0</v>
      </c>
    </row>
    <row r="6" spans="2:23" x14ac:dyDescent="0.25">
      <c r="B6" s="6">
        <v>45748</v>
      </c>
      <c r="C6">
        <f t="shared" ca="1" si="0"/>
        <v>0</v>
      </c>
      <c r="D6">
        <f t="shared" ca="1" si="1"/>
        <v>0</v>
      </c>
      <c r="E6">
        <f t="shared" ca="1" si="2"/>
        <v>0</v>
      </c>
      <c r="F6">
        <f ca="1">Monthly!E6*OFFSET('Project Map'!$H$2,LowProbability!F$2,0)</f>
        <v>0</v>
      </c>
      <c r="G6">
        <f ca="1">Monthly!F6*OFFSET('Project Map'!$H$2,LowProbability!G$2,0)</f>
        <v>0</v>
      </c>
      <c r="H6">
        <f ca="1">Monthly!G6*OFFSET('Project Map'!$H$2,LowProbability!H$2,0)</f>
        <v>0</v>
      </c>
      <c r="I6">
        <f ca="1">Monthly!H6*OFFSET('Project Map'!$H$2,LowProbability!I$2,0)</f>
        <v>0</v>
      </c>
      <c r="J6">
        <f ca="1">Monthly!I6*OFFSET('Project Map'!$H$2,LowProbability!J$2,0)</f>
        <v>0</v>
      </c>
      <c r="K6">
        <f ca="1">Monthly!J6*OFFSET('Project Map'!$H$2,LowProbability!K$2,0)</f>
        <v>0</v>
      </c>
      <c r="L6">
        <f ca="1">Monthly!K6*OFFSET('Project Map'!$H$2,LowProbability!L$2,0)</f>
        <v>0</v>
      </c>
      <c r="M6">
        <f ca="1">Monthly!L6*OFFSET('Project Map'!$H$2,LowProbability!M$2,0)</f>
        <v>0</v>
      </c>
      <c r="N6">
        <f ca="1">Monthly!M6*OFFSET('Project Map'!$H$2,LowProbability!N$2,0)</f>
        <v>0</v>
      </c>
      <c r="O6">
        <f ca="1">Monthly!N6*OFFSET('Project Map'!$H$2,LowProbability!O$2,0)</f>
        <v>0</v>
      </c>
      <c r="P6">
        <f ca="1">Monthly!O6*OFFSET('Project Map'!$H$2,LowProbability!P$2,0)</f>
        <v>0</v>
      </c>
      <c r="Q6">
        <f ca="1">Monthly!P6*OFFSET('Project Map'!$H$2,LowProbability!Q$2,0)</f>
        <v>0</v>
      </c>
      <c r="R6">
        <f ca="1">Monthly!Q6*OFFSET('Project Map'!$H$2,LowProbability!R$2,0)</f>
        <v>0</v>
      </c>
      <c r="S6">
        <f ca="1">Monthly!R6*OFFSET('Project Map'!$H$2,LowProbability!S$2,0)</f>
        <v>0</v>
      </c>
      <c r="T6">
        <f ca="1">Monthly!S6*OFFSET('Project Map'!$H$2,LowProbability!T$2,0)</f>
        <v>0</v>
      </c>
      <c r="U6">
        <f ca="1">Monthly!T6*OFFSET('Project Map'!$H$2,LowProbability!U$2,0)</f>
        <v>0</v>
      </c>
      <c r="V6">
        <f ca="1">Monthly!U6*OFFSET('Project Map'!$H$2,LowProbability!V$2,0)</f>
        <v>0</v>
      </c>
      <c r="W6">
        <f ca="1">Monthly!V6*OFFSET('Project Map'!$H$2,LowProbability!W$2,0)</f>
        <v>0</v>
      </c>
    </row>
    <row r="7" spans="2:23" x14ac:dyDescent="0.25">
      <c r="B7" s="6">
        <v>45778</v>
      </c>
      <c r="C7">
        <f t="shared" ca="1" si="0"/>
        <v>0</v>
      </c>
      <c r="D7">
        <f t="shared" ca="1" si="1"/>
        <v>0</v>
      </c>
      <c r="E7">
        <f t="shared" ca="1" si="2"/>
        <v>0</v>
      </c>
      <c r="F7">
        <f ca="1">Monthly!E7*OFFSET('Project Map'!$H$2,LowProbability!F$2,0)</f>
        <v>0</v>
      </c>
      <c r="G7">
        <f ca="1">Monthly!F7*OFFSET('Project Map'!$H$2,LowProbability!G$2,0)</f>
        <v>0</v>
      </c>
      <c r="H7">
        <f ca="1">Monthly!G7*OFFSET('Project Map'!$H$2,LowProbability!H$2,0)</f>
        <v>0</v>
      </c>
      <c r="I7">
        <f ca="1">Monthly!H7*OFFSET('Project Map'!$H$2,LowProbability!I$2,0)</f>
        <v>0</v>
      </c>
      <c r="J7">
        <f ca="1">Monthly!I7*OFFSET('Project Map'!$H$2,LowProbability!J$2,0)</f>
        <v>0</v>
      </c>
      <c r="K7">
        <f ca="1">Monthly!J7*OFFSET('Project Map'!$H$2,LowProbability!K$2,0)</f>
        <v>0</v>
      </c>
      <c r="L7">
        <f ca="1">Monthly!K7*OFFSET('Project Map'!$H$2,LowProbability!L$2,0)</f>
        <v>0</v>
      </c>
      <c r="M7">
        <f ca="1">Monthly!L7*OFFSET('Project Map'!$H$2,LowProbability!M$2,0)</f>
        <v>0</v>
      </c>
      <c r="N7">
        <f ca="1">Monthly!M7*OFFSET('Project Map'!$H$2,LowProbability!N$2,0)</f>
        <v>0</v>
      </c>
      <c r="O7">
        <f ca="1">Monthly!N7*OFFSET('Project Map'!$H$2,LowProbability!O$2,0)</f>
        <v>0</v>
      </c>
      <c r="P7">
        <f ca="1">Monthly!O7*OFFSET('Project Map'!$H$2,LowProbability!P$2,0)</f>
        <v>0</v>
      </c>
      <c r="Q7">
        <f ca="1">Monthly!P7*OFFSET('Project Map'!$H$2,LowProbability!Q$2,0)</f>
        <v>0</v>
      </c>
      <c r="R7">
        <f ca="1">Monthly!Q7*OFFSET('Project Map'!$H$2,LowProbability!R$2,0)</f>
        <v>0</v>
      </c>
      <c r="S7">
        <f ca="1">Monthly!R7*OFFSET('Project Map'!$H$2,LowProbability!S$2,0)</f>
        <v>0</v>
      </c>
      <c r="T7">
        <f ca="1">Monthly!S7*OFFSET('Project Map'!$H$2,LowProbability!T$2,0)</f>
        <v>0</v>
      </c>
      <c r="U7">
        <f ca="1">Monthly!T7*OFFSET('Project Map'!$H$2,LowProbability!U$2,0)</f>
        <v>0</v>
      </c>
      <c r="V7">
        <f ca="1">Monthly!U7*OFFSET('Project Map'!$H$2,LowProbability!V$2,0)</f>
        <v>0</v>
      </c>
      <c r="W7">
        <f ca="1">Monthly!V7*OFFSET('Project Map'!$H$2,LowProbability!W$2,0)</f>
        <v>0</v>
      </c>
    </row>
    <row r="8" spans="2:23" x14ac:dyDescent="0.25">
      <c r="B8" s="6">
        <v>45809</v>
      </c>
      <c r="C8">
        <f t="shared" ca="1" si="0"/>
        <v>0</v>
      </c>
      <c r="D8">
        <f t="shared" ca="1" si="1"/>
        <v>0</v>
      </c>
      <c r="E8">
        <f t="shared" ca="1" si="2"/>
        <v>0</v>
      </c>
      <c r="F8">
        <f ca="1">Monthly!E8*OFFSET('Project Map'!$H$2,LowProbability!F$2,0)</f>
        <v>0</v>
      </c>
      <c r="G8">
        <f ca="1">Monthly!F8*OFFSET('Project Map'!$H$2,LowProbability!G$2,0)</f>
        <v>0</v>
      </c>
      <c r="H8">
        <f ca="1">Monthly!G8*OFFSET('Project Map'!$H$2,LowProbability!H$2,0)</f>
        <v>0</v>
      </c>
      <c r="I8">
        <f ca="1">Monthly!H8*OFFSET('Project Map'!$H$2,LowProbability!I$2,0)</f>
        <v>0</v>
      </c>
      <c r="J8">
        <f ca="1">Monthly!I8*OFFSET('Project Map'!$H$2,LowProbability!J$2,0)</f>
        <v>0</v>
      </c>
      <c r="K8">
        <f ca="1">Monthly!J8*OFFSET('Project Map'!$H$2,LowProbability!K$2,0)</f>
        <v>0</v>
      </c>
      <c r="L8">
        <f ca="1">Monthly!K8*OFFSET('Project Map'!$H$2,LowProbability!L$2,0)</f>
        <v>0</v>
      </c>
      <c r="M8">
        <f ca="1">Monthly!L8*OFFSET('Project Map'!$H$2,LowProbability!M$2,0)</f>
        <v>0</v>
      </c>
      <c r="N8">
        <f ca="1">Monthly!M8*OFFSET('Project Map'!$H$2,LowProbability!N$2,0)</f>
        <v>0</v>
      </c>
      <c r="O8">
        <f ca="1">Monthly!N8*OFFSET('Project Map'!$H$2,LowProbability!O$2,0)</f>
        <v>0</v>
      </c>
      <c r="P8">
        <f ca="1">Monthly!O8*OFFSET('Project Map'!$H$2,LowProbability!P$2,0)</f>
        <v>0</v>
      </c>
      <c r="Q8">
        <f ca="1">Monthly!P8*OFFSET('Project Map'!$H$2,LowProbability!Q$2,0)</f>
        <v>0</v>
      </c>
      <c r="R8">
        <f ca="1">Monthly!Q8*OFFSET('Project Map'!$H$2,LowProbability!R$2,0)</f>
        <v>0</v>
      </c>
      <c r="S8">
        <f ca="1">Monthly!R8*OFFSET('Project Map'!$H$2,LowProbability!S$2,0)</f>
        <v>0</v>
      </c>
      <c r="T8">
        <f ca="1">Monthly!S8*OFFSET('Project Map'!$H$2,LowProbability!T$2,0)</f>
        <v>0</v>
      </c>
      <c r="U8">
        <f ca="1">Monthly!T8*OFFSET('Project Map'!$H$2,LowProbability!U$2,0)</f>
        <v>0</v>
      </c>
      <c r="V8">
        <f ca="1">Monthly!U8*OFFSET('Project Map'!$H$2,LowProbability!V$2,0)</f>
        <v>0</v>
      </c>
      <c r="W8">
        <f ca="1">Monthly!V8*OFFSET('Project Map'!$H$2,LowProbability!W$2,0)</f>
        <v>0</v>
      </c>
    </row>
    <row r="9" spans="2:23" x14ac:dyDescent="0.25">
      <c r="B9" s="6">
        <v>45839</v>
      </c>
      <c r="C9">
        <f t="shared" ca="1" si="0"/>
        <v>0</v>
      </c>
      <c r="D9">
        <f t="shared" ca="1" si="1"/>
        <v>0</v>
      </c>
      <c r="E9">
        <f t="shared" ca="1" si="2"/>
        <v>0</v>
      </c>
      <c r="F9">
        <f ca="1">Monthly!E9*OFFSET('Project Map'!$H$2,LowProbability!F$2,0)</f>
        <v>0</v>
      </c>
      <c r="G9">
        <f ca="1">Monthly!F9*OFFSET('Project Map'!$H$2,LowProbability!G$2,0)</f>
        <v>0</v>
      </c>
      <c r="H9">
        <f ca="1">Monthly!G9*OFFSET('Project Map'!$H$2,LowProbability!H$2,0)</f>
        <v>0</v>
      </c>
      <c r="I9">
        <f ca="1">Monthly!H9*OFFSET('Project Map'!$H$2,LowProbability!I$2,0)</f>
        <v>0</v>
      </c>
      <c r="J9">
        <f ca="1">Monthly!I9*OFFSET('Project Map'!$H$2,LowProbability!J$2,0)</f>
        <v>0</v>
      </c>
      <c r="K9">
        <f ca="1">Monthly!J9*OFFSET('Project Map'!$H$2,LowProbability!K$2,0)</f>
        <v>0</v>
      </c>
      <c r="L9">
        <f ca="1">Monthly!K9*OFFSET('Project Map'!$H$2,LowProbability!L$2,0)</f>
        <v>0</v>
      </c>
      <c r="M9">
        <f ca="1">Monthly!L9*OFFSET('Project Map'!$H$2,LowProbability!M$2,0)</f>
        <v>0</v>
      </c>
      <c r="N9">
        <f ca="1">Monthly!M9*OFFSET('Project Map'!$H$2,LowProbability!N$2,0)</f>
        <v>0</v>
      </c>
      <c r="O9">
        <f ca="1">Monthly!N9*OFFSET('Project Map'!$H$2,LowProbability!O$2,0)</f>
        <v>0</v>
      </c>
      <c r="P9">
        <f ca="1">Monthly!O9*OFFSET('Project Map'!$H$2,LowProbability!P$2,0)</f>
        <v>0</v>
      </c>
      <c r="Q9">
        <f ca="1">Monthly!P9*OFFSET('Project Map'!$H$2,LowProbability!Q$2,0)</f>
        <v>0</v>
      </c>
      <c r="R9">
        <f ca="1">Monthly!Q9*OFFSET('Project Map'!$H$2,LowProbability!R$2,0)</f>
        <v>0</v>
      </c>
      <c r="S9">
        <f ca="1">Monthly!R9*OFFSET('Project Map'!$H$2,LowProbability!S$2,0)</f>
        <v>0</v>
      </c>
      <c r="T9">
        <f ca="1">Monthly!S9*OFFSET('Project Map'!$H$2,LowProbability!T$2,0)</f>
        <v>0</v>
      </c>
      <c r="U9">
        <f ca="1">Monthly!T9*OFFSET('Project Map'!$H$2,LowProbability!U$2,0)</f>
        <v>0</v>
      </c>
      <c r="V9">
        <f ca="1">Monthly!U9*OFFSET('Project Map'!$H$2,LowProbability!V$2,0)</f>
        <v>0</v>
      </c>
      <c r="W9">
        <f ca="1">Monthly!V9*OFFSET('Project Map'!$H$2,LowProbability!W$2,0)</f>
        <v>0</v>
      </c>
    </row>
    <row r="10" spans="2:23" x14ac:dyDescent="0.25">
      <c r="B10" s="6">
        <v>45870</v>
      </c>
      <c r="C10">
        <f t="shared" ca="1" si="0"/>
        <v>0</v>
      </c>
      <c r="D10">
        <f t="shared" ca="1" si="1"/>
        <v>0</v>
      </c>
      <c r="E10">
        <f t="shared" ca="1" si="2"/>
        <v>0</v>
      </c>
      <c r="F10">
        <f ca="1">Monthly!E10*OFFSET('Project Map'!$H$2,LowProbability!F$2,0)</f>
        <v>0</v>
      </c>
      <c r="G10">
        <f ca="1">Monthly!F10*OFFSET('Project Map'!$H$2,LowProbability!G$2,0)</f>
        <v>0</v>
      </c>
      <c r="H10">
        <f ca="1">Monthly!G10*OFFSET('Project Map'!$H$2,LowProbability!H$2,0)</f>
        <v>0</v>
      </c>
      <c r="I10">
        <f ca="1">Monthly!H10*OFFSET('Project Map'!$H$2,LowProbability!I$2,0)</f>
        <v>0</v>
      </c>
      <c r="J10">
        <f ca="1">Monthly!I10*OFFSET('Project Map'!$H$2,LowProbability!J$2,0)</f>
        <v>0</v>
      </c>
      <c r="K10">
        <f ca="1">Monthly!J10*OFFSET('Project Map'!$H$2,LowProbability!K$2,0)</f>
        <v>0</v>
      </c>
      <c r="L10">
        <f ca="1">Monthly!K10*OFFSET('Project Map'!$H$2,LowProbability!L$2,0)</f>
        <v>0</v>
      </c>
      <c r="M10">
        <f ca="1">Monthly!L10*OFFSET('Project Map'!$H$2,LowProbability!M$2,0)</f>
        <v>0</v>
      </c>
      <c r="N10">
        <f ca="1">Monthly!M10*OFFSET('Project Map'!$H$2,LowProbability!N$2,0)</f>
        <v>0</v>
      </c>
      <c r="O10">
        <f ca="1">Monthly!N10*OFFSET('Project Map'!$H$2,LowProbability!O$2,0)</f>
        <v>0</v>
      </c>
      <c r="P10">
        <f ca="1">Monthly!O10*OFFSET('Project Map'!$H$2,LowProbability!P$2,0)</f>
        <v>0</v>
      </c>
      <c r="Q10">
        <f ca="1">Monthly!P10*OFFSET('Project Map'!$H$2,LowProbability!Q$2,0)</f>
        <v>0</v>
      </c>
      <c r="R10">
        <f ca="1">Monthly!Q10*OFFSET('Project Map'!$H$2,LowProbability!R$2,0)</f>
        <v>0</v>
      </c>
      <c r="S10">
        <f ca="1">Monthly!R10*OFFSET('Project Map'!$H$2,LowProbability!S$2,0)</f>
        <v>0</v>
      </c>
      <c r="T10">
        <f ca="1">Monthly!S10*OFFSET('Project Map'!$H$2,LowProbability!T$2,0)</f>
        <v>0</v>
      </c>
      <c r="U10">
        <f ca="1">Monthly!T10*OFFSET('Project Map'!$H$2,LowProbability!U$2,0)</f>
        <v>0</v>
      </c>
      <c r="V10">
        <f ca="1">Monthly!U10*OFFSET('Project Map'!$H$2,LowProbability!V$2,0)</f>
        <v>0</v>
      </c>
      <c r="W10">
        <f ca="1">Monthly!V10*OFFSET('Project Map'!$H$2,LowProbability!W$2,0)</f>
        <v>0</v>
      </c>
    </row>
    <row r="11" spans="2:23" x14ac:dyDescent="0.25">
      <c r="B11" s="6">
        <v>45901</v>
      </c>
      <c r="C11">
        <f t="shared" ca="1" si="0"/>
        <v>0</v>
      </c>
      <c r="D11">
        <f t="shared" ca="1" si="1"/>
        <v>0</v>
      </c>
      <c r="E11">
        <f t="shared" ca="1" si="2"/>
        <v>0</v>
      </c>
      <c r="F11">
        <f ca="1">Monthly!E11*OFFSET('Project Map'!$H$2,LowProbability!F$2,0)</f>
        <v>0</v>
      </c>
      <c r="G11">
        <f ca="1">Monthly!F11*OFFSET('Project Map'!$H$2,LowProbability!G$2,0)</f>
        <v>0</v>
      </c>
      <c r="H11">
        <f ca="1">Monthly!G11*OFFSET('Project Map'!$H$2,LowProbability!H$2,0)</f>
        <v>0</v>
      </c>
      <c r="I11">
        <f ca="1">Monthly!H11*OFFSET('Project Map'!$H$2,LowProbability!I$2,0)</f>
        <v>0</v>
      </c>
      <c r="J11">
        <f ca="1">Monthly!I11*OFFSET('Project Map'!$H$2,LowProbability!J$2,0)</f>
        <v>0</v>
      </c>
      <c r="K11">
        <f ca="1">Monthly!J11*OFFSET('Project Map'!$H$2,LowProbability!K$2,0)</f>
        <v>0</v>
      </c>
      <c r="L11">
        <f ca="1">Monthly!K11*OFFSET('Project Map'!$H$2,LowProbability!L$2,0)</f>
        <v>0</v>
      </c>
      <c r="M11">
        <f ca="1">Monthly!L11*OFFSET('Project Map'!$H$2,LowProbability!M$2,0)</f>
        <v>0</v>
      </c>
      <c r="N11">
        <f ca="1">Monthly!M11*OFFSET('Project Map'!$H$2,LowProbability!N$2,0)</f>
        <v>0</v>
      </c>
      <c r="O11">
        <f ca="1">Monthly!N11*OFFSET('Project Map'!$H$2,LowProbability!O$2,0)</f>
        <v>0</v>
      </c>
      <c r="P11">
        <f ca="1">Monthly!O11*OFFSET('Project Map'!$H$2,LowProbability!P$2,0)</f>
        <v>0</v>
      </c>
      <c r="Q11">
        <f ca="1">Monthly!P11*OFFSET('Project Map'!$H$2,LowProbability!Q$2,0)</f>
        <v>0</v>
      </c>
      <c r="R11">
        <f ca="1">Monthly!Q11*OFFSET('Project Map'!$H$2,LowProbability!R$2,0)</f>
        <v>0</v>
      </c>
      <c r="S11">
        <f ca="1">Monthly!R11*OFFSET('Project Map'!$H$2,LowProbability!S$2,0)</f>
        <v>0</v>
      </c>
      <c r="T11">
        <f ca="1">Monthly!S11*OFFSET('Project Map'!$H$2,LowProbability!T$2,0)</f>
        <v>0</v>
      </c>
      <c r="U11">
        <f ca="1">Monthly!T11*OFFSET('Project Map'!$H$2,LowProbability!U$2,0)</f>
        <v>0</v>
      </c>
      <c r="V11">
        <f ca="1">Monthly!U11*OFFSET('Project Map'!$H$2,LowProbability!V$2,0)</f>
        <v>0</v>
      </c>
      <c r="W11">
        <f ca="1">Monthly!V11*OFFSET('Project Map'!$H$2,LowProbability!W$2,0)</f>
        <v>0</v>
      </c>
    </row>
    <row r="12" spans="2:23" x14ac:dyDescent="0.25">
      <c r="B12" s="6">
        <v>45931</v>
      </c>
      <c r="C12">
        <f t="shared" ca="1" si="0"/>
        <v>0</v>
      </c>
      <c r="D12">
        <f t="shared" ca="1" si="1"/>
        <v>0</v>
      </c>
      <c r="E12">
        <f t="shared" ca="1" si="2"/>
        <v>0</v>
      </c>
      <c r="F12">
        <f ca="1">Monthly!E12*OFFSET('Project Map'!$H$2,LowProbability!F$2,0)</f>
        <v>0</v>
      </c>
      <c r="G12">
        <f ca="1">Monthly!F12*OFFSET('Project Map'!$H$2,LowProbability!G$2,0)</f>
        <v>0</v>
      </c>
      <c r="H12">
        <f ca="1">Monthly!G12*OFFSET('Project Map'!$H$2,LowProbability!H$2,0)</f>
        <v>0</v>
      </c>
      <c r="I12">
        <f ca="1">Monthly!H12*OFFSET('Project Map'!$H$2,LowProbability!I$2,0)</f>
        <v>0</v>
      </c>
      <c r="J12">
        <f ca="1">Monthly!I12*OFFSET('Project Map'!$H$2,LowProbability!J$2,0)</f>
        <v>0</v>
      </c>
      <c r="K12">
        <f ca="1">Monthly!J12*OFFSET('Project Map'!$H$2,LowProbability!K$2,0)</f>
        <v>0</v>
      </c>
      <c r="L12">
        <f ca="1">Monthly!K12*OFFSET('Project Map'!$H$2,LowProbability!L$2,0)</f>
        <v>0</v>
      </c>
      <c r="M12">
        <f ca="1">Monthly!L12*OFFSET('Project Map'!$H$2,LowProbability!M$2,0)</f>
        <v>0</v>
      </c>
      <c r="N12">
        <f ca="1">Monthly!M12*OFFSET('Project Map'!$H$2,LowProbability!N$2,0)</f>
        <v>0</v>
      </c>
      <c r="O12">
        <f ca="1">Monthly!N12*OFFSET('Project Map'!$H$2,LowProbability!O$2,0)</f>
        <v>0</v>
      </c>
      <c r="P12">
        <f ca="1">Monthly!O12*OFFSET('Project Map'!$H$2,LowProbability!P$2,0)</f>
        <v>0</v>
      </c>
      <c r="Q12">
        <f ca="1">Monthly!P12*OFFSET('Project Map'!$H$2,LowProbability!Q$2,0)</f>
        <v>0</v>
      </c>
      <c r="R12">
        <f ca="1">Monthly!Q12*OFFSET('Project Map'!$H$2,LowProbability!R$2,0)</f>
        <v>0</v>
      </c>
      <c r="S12">
        <f ca="1">Monthly!R12*OFFSET('Project Map'!$H$2,LowProbability!S$2,0)</f>
        <v>0</v>
      </c>
      <c r="T12">
        <f ca="1">Monthly!S12*OFFSET('Project Map'!$H$2,LowProbability!T$2,0)</f>
        <v>0</v>
      </c>
      <c r="U12">
        <f ca="1">Monthly!T12*OFFSET('Project Map'!$H$2,LowProbability!U$2,0)</f>
        <v>0</v>
      </c>
      <c r="V12">
        <f ca="1">Monthly!U12*OFFSET('Project Map'!$H$2,LowProbability!V$2,0)</f>
        <v>0</v>
      </c>
      <c r="W12">
        <f ca="1">Monthly!V12*OFFSET('Project Map'!$H$2,LowProbability!W$2,0)</f>
        <v>0</v>
      </c>
    </row>
    <row r="13" spans="2:23" x14ac:dyDescent="0.25">
      <c r="B13" s="6">
        <v>45962</v>
      </c>
      <c r="C13">
        <f t="shared" ca="1" si="0"/>
        <v>0</v>
      </c>
      <c r="D13">
        <f t="shared" ca="1" si="1"/>
        <v>0</v>
      </c>
      <c r="E13">
        <f t="shared" ca="1" si="2"/>
        <v>0</v>
      </c>
      <c r="F13">
        <f ca="1">Monthly!E13*OFFSET('Project Map'!$H$2,LowProbability!F$2,0)</f>
        <v>0</v>
      </c>
      <c r="G13">
        <f ca="1">Monthly!F13*OFFSET('Project Map'!$H$2,LowProbability!G$2,0)</f>
        <v>0</v>
      </c>
      <c r="H13">
        <f ca="1">Monthly!G13*OFFSET('Project Map'!$H$2,LowProbability!H$2,0)</f>
        <v>0</v>
      </c>
      <c r="I13">
        <f ca="1">Monthly!H13*OFFSET('Project Map'!$H$2,LowProbability!I$2,0)</f>
        <v>0</v>
      </c>
      <c r="J13">
        <f ca="1">Monthly!I13*OFFSET('Project Map'!$H$2,LowProbability!J$2,0)</f>
        <v>0</v>
      </c>
      <c r="K13">
        <f ca="1">Monthly!J13*OFFSET('Project Map'!$H$2,LowProbability!K$2,0)</f>
        <v>0</v>
      </c>
      <c r="L13">
        <f ca="1">Monthly!K13*OFFSET('Project Map'!$H$2,LowProbability!L$2,0)</f>
        <v>0</v>
      </c>
      <c r="M13">
        <f ca="1">Monthly!L13*OFFSET('Project Map'!$H$2,LowProbability!M$2,0)</f>
        <v>0</v>
      </c>
      <c r="N13">
        <f ca="1">Monthly!M13*OFFSET('Project Map'!$H$2,LowProbability!N$2,0)</f>
        <v>0</v>
      </c>
      <c r="O13">
        <f ca="1">Monthly!N13*OFFSET('Project Map'!$H$2,LowProbability!O$2,0)</f>
        <v>0</v>
      </c>
      <c r="P13">
        <f ca="1">Monthly!O13*OFFSET('Project Map'!$H$2,LowProbability!P$2,0)</f>
        <v>0</v>
      </c>
      <c r="Q13">
        <f ca="1">Monthly!P13*OFFSET('Project Map'!$H$2,LowProbability!Q$2,0)</f>
        <v>0</v>
      </c>
      <c r="R13">
        <f ca="1">Monthly!Q13*OFFSET('Project Map'!$H$2,LowProbability!R$2,0)</f>
        <v>0</v>
      </c>
      <c r="S13">
        <f ca="1">Monthly!R13*OFFSET('Project Map'!$H$2,LowProbability!S$2,0)</f>
        <v>0</v>
      </c>
      <c r="T13">
        <f ca="1">Monthly!S13*OFFSET('Project Map'!$H$2,LowProbability!T$2,0)</f>
        <v>0</v>
      </c>
      <c r="U13">
        <f ca="1">Monthly!T13*OFFSET('Project Map'!$H$2,LowProbability!U$2,0)</f>
        <v>0</v>
      </c>
      <c r="V13">
        <f ca="1">Monthly!U13*OFFSET('Project Map'!$H$2,LowProbability!V$2,0)</f>
        <v>0</v>
      </c>
      <c r="W13">
        <f ca="1">Monthly!V13*OFFSET('Project Map'!$H$2,LowProbability!W$2,0)</f>
        <v>0</v>
      </c>
    </row>
    <row r="14" spans="2:23" x14ac:dyDescent="0.25">
      <c r="B14" s="6">
        <v>45992</v>
      </c>
      <c r="C14">
        <f t="shared" ca="1" si="0"/>
        <v>0</v>
      </c>
      <c r="D14">
        <f t="shared" ca="1" si="1"/>
        <v>0</v>
      </c>
      <c r="E14">
        <f t="shared" ca="1" si="2"/>
        <v>0</v>
      </c>
      <c r="F14">
        <f ca="1">Monthly!E14*OFFSET('Project Map'!$H$2,LowProbability!F$2,0)</f>
        <v>0</v>
      </c>
      <c r="G14">
        <f ca="1">Monthly!F14*OFFSET('Project Map'!$H$2,LowProbability!G$2,0)</f>
        <v>0</v>
      </c>
      <c r="H14">
        <f ca="1">Monthly!G14*OFFSET('Project Map'!$H$2,LowProbability!H$2,0)</f>
        <v>0</v>
      </c>
      <c r="I14">
        <f ca="1">Monthly!H14*OFFSET('Project Map'!$H$2,LowProbability!I$2,0)</f>
        <v>0</v>
      </c>
      <c r="J14">
        <f ca="1">Monthly!I14*OFFSET('Project Map'!$H$2,LowProbability!J$2,0)</f>
        <v>0</v>
      </c>
      <c r="K14">
        <f ca="1">Monthly!J14*OFFSET('Project Map'!$H$2,LowProbability!K$2,0)</f>
        <v>0</v>
      </c>
      <c r="L14">
        <f ca="1">Monthly!K14*OFFSET('Project Map'!$H$2,LowProbability!L$2,0)</f>
        <v>0</v>
      </c>
      <c r="M14">
        <f ca="1">Monthly!L14*OFFSET('Project Map'!$H$2,LowProbability!M$2,0)</f>
        <v>0</v>
      </c>
      <c r="N14">
        <f ca="1">Monthly!M14*OFFSET('Project Map'!$H$2,LowProbability!N$2,0)</f>
        <v>0</v>
      </c>
      <c r="O14">
        <f ca="1">Monthly!N14*OFFSET('Project Map'!$H$2,LowProbability!O$2,0)</f>
        <v>0</v>
      </c>
      <c r="P14">
        <f ca="1">Monthly!O14*OFFSET('Project Map'!$H$2,LowProbability!P$2,0)</f>
        <v>0</v>
      </c>
      <c r="Q14">
        <f ca="1">Monthly!P14*OFFSET('Project Map'!$H$2,LowProbability!Q$2,0)</f>
        <v>0</v>
      </c>
      <c r="R14">
        <f ca="1">Monthly!Q14*OFFSET('Project Map'!$H$2,LowProbability!R$2,0)</f>
        <v>0</v>
      </c>
      <c r="S14">
        <f ca="1">Monthly!R14*OFFSET('Project Map'!$H$2,LowProbability!S$2,0)</f>
        <v>0</v>
      </c>
      <c r="T14">
        <f ca="1">Monthly!S14*OFFSET('Project Map'!$H$2,LowProbability!T$2,0)</f>
        <v>0</v>
      </c>
      <c r="U14">
        <f ca="1">Monthly!T14*OFFSET('Project Map'!$H$2,LowProbability!U$2,0)</f>
        <v>0</v>
      </c>
      <c r="V14">
        <f ca="1">Monthly!U14*OFFSET('Project Map'!$H$2,LowProbability!V$2,0)</f>
        <v>0</v>
      </c>
      <c r="W14">
        <f ca="1">Monthly!V14*OFFSET('Project Map'!$H$2,LowProbability!W$2,0)</f>
        <v>0</v>
      </c>
    </row>
    <row r="15" spans="2:23" x14ac:dyDescent="0.25">
      <c r="B15" s="6">
        <v>46023</v>
      </c>
      <c r="C15">
        <f t="shared" ca="1" si="0"/>
        <v>0</v>
      </c>
      <c r="D15">
        <f t="shared" ca="1" si="1"/>
        <v>0</v>
      </c>
      <c r="E15">
        <f t="shared" ca="1" si="2"/>
        <v>0</v>
      </c>
      <c r="F15">
        <f ca="1">Monthly!E15*OFFSET('Project Map'!$H$2,LowProbability!F$2,0)</f>
        <v>0</v>
      </c>
      <c r="G15">
        <f ca="1">Monthly!F15*OFFSET('Project Map'!$H$2,LowProbability!G$2,0)</f>
        <v>0</v>
      </c>
      <c r="H15">
        <f ca="1">Monthly!G15*OFFSET('Project Map'!$H$2,LowProbability!H$2,0)</f>
        <v>0</v>
      </c>
      <c r="I15">
        <f ca="1">Monthly!H15*OFFSET('Project Map'!$H$2,LowProbability!I$2,0)</f>
        <v>0</v>
      </c>
      <c r="J15">
        <f ca="1">Monthly!I15*OFFSET('Project Map'!$H$2,LowProbability!J$2,0)</f>
        <v>0</v>
      </c>
      <c r="K15">
        <f ca="1">Monthly!J15*OFFSET('Project Map'!$H$2,LowProbability!K$2,0)</f>
        <v>0</v>
      </c>
      <c r="L15">
        <f ca="1">Monthly!K15*OFFSET('Project Map'!$H$2,LowProbability!L$2,0)</f>
        <v>0</v>
      </c>
      <c r="M15">
        <f ca="1">Monthly!L15*OFFSET('Project Map'!$H$2,LowProbability!M$2,0)</f>
        <v>0</v>
      </c>
      <c r="N15">
        <f ca="1">Monthly!M15*OFFSET('Project Map'!$H$2,LowProbability!N$2,0)</f>
        <v>0</v>
      </c>
      <c r="O15">
        <f ca="1">Monthly!N15*OFFSET('Project Map'!$H$2,LowProbability!O$2,0)</f>
        <v>0</v>
      </c>
      <c r="P15">
        <f ca="1">Monthly!O15*OFFSET('Project Map'!$H$2,LowProbability!P$2,0)</f>
        <v>0</v>
      </c>
      <c r="Q15">
        <f ca="1">Monthly!P15*OFFSET('Project Map'!$H$2,LowProbability!Q$2,0)</f>
        <v>0</v>
      </c>
      <c r="R15">
        <f ca="1">Monthly!Q15*OFFSET('Project Map'!$H$2,LowProbability!R$2,0)</f>
        <v>0</v>
      </c>
      <c r="S15">
        <f ca="1">Monthly!R15*OFFSET('Project Map'!$H$2,LowProbability!S$2,0)</f>
        <v>0</v>
      </c>
      <c r="T15">
        <f ca="1">Monthly!S15*OFFSET('Project Map'!$H$2,LowProbability!T$2,0)</f>
        <v>0</v>
      </c>
      <c r="U15">
        <f ca="1">Monthly!T15*OFFSET('Project Map'!$H$2,LowProbability!U$2,0)</f>
        <v>0</v>
      </c>
      <c r="V15">
        <f ca="1">Monthly!U15*OFFSET('Project Map'!$H$2,LowProbability!V$2,0)</f>
        <v>0</v>
      </c>
      <c r="W15">
        <f ca="1">Monthly!V15*OFFSET('Project Map'!$H$2,LowProbability!W$2,0)</f>
        <v>0</v>
      </c>
    </row>
    <row r="16" spans="2:23" x14ac:dyDescent="0.25">
      <c r="B16" s="6">
        <v>46054</v>
      </c>
      <c r="C16">
        <f t="shared" ca="1" si="0"/>
        <v>0</v>
      </c>
      <c r="D16">
        <f t="shared" ca="1" si="1"/>
        <v>0</v>
      </c>
      <c r="E16">
        <f t="shared" ca="1" si="2"/>
        <v>0</v>
      </c>
      <c r="F16">
        <f ca="1">Monthly!E16*OFFSET('Project Map'!$H$2,LowProbability!F$2,0)</f>
        <v>0</v>
      </c>
      <c r="G16">
        <f ca="1">Monthly!F16*OFFSET('Project Map'!$H$2,LowProbability!G$2,0)</f>
        <v>0</v>
      </c>
      <c r="H16">
        <f ca="1">Monthly!G16*OFFSET('Project Map'!$H$2,LowProbability!H$2,0)</f>
        <v>0</v>
      </c>
      <c r="I16">
        <f ca="1">Monthly!H16*OFFSET('Project Map'!$H$2,LowProbability!I$2,0)</f>
        <v>0</v>
      </c>
      <c r="J16">
        <f ca="1">Monthly!I16*OFFSET('Project Map'!$H$2,LowProbability!J$2,0)</f>
        <v>0</v>
      </c>
      <c r="K16">
        <f ca="1">Monthly!J16*OFFSET('Project Map'!$H$2,LowProbability!K$2,0)</f>
        <v>0</v>
      </c>
      <c r="L16">
        <f ca="1">Monthly!K16*OFFSET('Project Map'!$H$2,LowProbability!L$2,0)</f>
        <v>0</v>
      </c>
      <c r="M16">
        <f ca="1">Monthly!L16*OFFSET('Project Map'!$H$2,LowProbability!M$2,0)</f>
        <v>0</v>
      </c>
      <c r="N16">
        <f ca="1">Monthly!M16*OFFSET('Project Map'!$H$2,LowProbability!N$2,0)</f>
        <v>0</v>
      </c>
      <c r="O16">
        <f ca="1">Monthly!N16*OFFSET('Project Map'!$H$2,LowProbability!O$2,0)</f>
        <v>0</v>
      </c>
      <c r="P16">
        <f ca="1">Monthly!O16*OFFSET('Project Map'!$H$2,LowProbability!P$2,0)</f>
        <v>0</v>
      </c>
      <c r="Q16">
        <f ca="1">Monthly!P16*OFFSET('Project Map'!$H$2,LowProbability!Q$2,0)</f>
        <v>0</v>
      </c>
      <c r="R16">
        <f ca="1">Monthly!Q16*OFFSET('Project Map'!$H$2,LowProbability!R$2,0)</f>
        <v>0</v>
      </c>
      <c r="S16">
        <f ca="1">Monthly!R16*OFFSET('Project Map'!$H$2,LowProbability!S$2,0)</f>
        <v>0</v>
      </c>
      <c r="T16">
        <f ca="1">Monthly!S16*OFFSET('Project Map'!$H$2,LowProbability!T$2,0)</f>
        <v>0</v>
      </c>
      <c r="U16">
        <f ca="1">Monthly!T16*OFFSET('Project Map'!$H$2,LowProbability!U$2,0)</f>
        <v>0</v>
      </c>
      <c r="V16">
        <f ca="1">Monthly!U16*OFFSET('Project Map'!$H$2,LowProbability!V$2,0)</f>
        <v>0</v>
      </c>
      <c r="W16">
        <f ca="1">Monthly!V16*OFFSET('Project Map'!$H$2,LowProbability!W$2,0)</f>
        <v>0</v>
      </c>
    </row>
    <row r="17" spans="2:23" x14ac:dyDescent="0.25">
      <c r="B17" s="6">
        <v>46082</v>
      </c>
      <c r="C17">
        <f t="shared" ca="1" si="0"/>
        <v>0</v>
      </c>
      <c r="D17">
        <f t="shared" ca="1" si="1"/>
        <v>0</v>
      </c>
      <c r="E17">
        <f t="shared" ca="1" si="2"/>
        <v>0</v>
      </c>
      <c r="F17">
        <f ca="1">Monthly!E17*OFFSET('Project Map'!$H$2,LowProbability!F$2,0)</f>
        <v>0</v>
      </c>
      <c r="G17">
        <f ca="1">Monthly!F17*OFFSET('Project Map'!$H$2,LowProbability!G$2,0)</f>
        <v>0</v>
      </c>
      <c r="H17">
        <f ca="1">Monthly!G17*OFFSET('Project Map'!$H$2,LowProbability!H$2,0)</f>
        <v>0</v>
      </c>
      <c r="I17">
        <f ca="1">Monthly!H17*OFFSET('Project Map'!$H$2,LowProbability!I$2,0)</f>
        <v>0</v>
      </c>
      <c r="J17">
        <f ca="1">Monthly!I17*OFFSET('Project Map'!$H$2,LowProbability!J$2,0)</f>
        <v>0</v>
      </c>
      <c r="K17">
        <f ca="1">Monthly!J17*OFFSET('Project Map'!$H$2,LowProbability!K$2,0)</f>
        <v>0</v>
      </c>
      <c r="L17">
        <f ca="1">Monthly!K17*OFFSET('Project Map'!$H$2,LowProbability!L$2,0)</f>
        <v>0</v>
      </c>
      <c r="M17">
        <f ca="1">Monthly!L17*OFFSET('Project Map'!$H$2,LowProbability!M$2,0)</f>
        <v>0</v>
      </c>
      <c r="N17">
        <f ca="1">Monthly!M17*OFFSET('Project Map'!$H$2,LowProbability!N$2,0)</f>
        <v>0</v>
      </c>
      <c r="O17">
        <f ca="1">Monthly!N17*OFFSET('Project Map'!$H$2,LowProbability!O$2,0)</f>
        <v>0</v>
      </c>
      <c r="P17">
        <f ca="1">Monthly!O17*OFFSET('Project Map'!$H$2,LowProbability!P$2,0)</f>
        <v>0</v>
      </c>
      <c r="Q17">
        <f ca="1">Monthly!P17*OFFSET('Project Map'!$H$2,LowProbability!Q$2,0)</f>
        <v>0</v>
      </c>
      <c r="R17">
        <f ca="1">Monthly!Q17*OFFSET('Project Map'!$H$2,LowProbability!R$2,0)</f>
        <v>0</v>
      </c>
      <c r="S17">
        <f ca="1">Monthly!R17*OFFSET('Project Map'!$H$2,LowProbability!S$2,0)</f>
        <v>0</v>
      </c>
      <c r="T17">
        <f ca="1">Monthly!S17*OFFSET('Project Map'!$H$2,LowProbability!T$2,0)</f>
        <v>0</v>
      </c>
      <c r="U17">
        <f ca="1">Monthly!T17*OFFSET('Project Map'!$H$2,LowProbability!U$2,0)</f>
        <v>0</v>
      </c>
      <c r="V17">
        <f ca="1">Monthly!U17*OFFSET('Project Map'!$H$2,LowProbability!V$2,0)</f>
        <v>0</v>
      </c>
      <c r="W17">
        <f ca="1">Monthly!V17*OFFSET('Project Map'!$H$2,LowProbability!W$2,0)</f>
        <v>0</v>
      </c>
    </row>
    <row r="18" spans="2:23" x14ac:dyDescent="0.25">
      <c r="B18" s="6">
        <v>46113</v>
      </c>
      <c r="C18">
        <f t="shared" ca="1" si="0"/>
        <v>0</v>
      </c>
      <c r="D18">
        <f t="shared" ca="1" si="1"/>
        <v>0</v>
      </c>
      <c r="E18">
        <f t="shared" ca="1" si="2"/>
        <v>0</v>
      </c>
      <c r="F18">
        <f ca="1">Monthly!E18*OFFSET('Project Map'!$H$2,LowProbability!F$2,0)</f>
        <v>0</v>
      </c>
      <c r="G18">
        <f ca="1">Monthly!F18*OFFSET('Project Map'!$H$2,LowProbability!G$2,0)</f>
        <v>0</v>
      </c>
      <c r="H18">
        <f ca="1">Monthly!G18*OFFSET('Project Map'!$H$2,LowProbability!H$2,0)</f>
        <v>0</v>
      </c>
      <c r="I18">
        <f ca="1">Monthly!H18*OFFSET('Project Map'!$H$2,LowProbability!I$2,0)</f>
        <v>0</v>
      </c>
      <c r="J18">
        <f ca="1">Monthly!I18*OFFSET('Project Map'!$H$2,LowProbability!J$2,0)</f>
        <v>0</v>
      </c>
      <c r="K18">
        <f ca="1">Monthly!J18*OFFSET('Project Map'!$H$2,LowProbability!K$2,0)</f>
        <v>0</v>
      </c>
      <c r="L18">
        <f ca="1">Monthly!K18*OFFSET('Project Map'!$H$2,LowProbability!L$2,0)</f>
        <v>0</v>
      </c>
      <c r="M18">
        <f ca="1">Monthly!L18*OFFSET('Project Map'!$H$2,LowProbability!M$2,0)</f>
        <v>0</v>
      </c>
      <c r="N18">
        <f ca="1">Monthly!M18*OFFSET('Project Map'!$H$2,LowProbability!N$2,0)</f>
        <v>0</v>
      </c>
      <c r="O18">
        <f ca="1">Monthly!N18*OFFSET('Project Map'!$H$2,LowProbability!O$2,0)</f>
        <v>0</v>
      </c>
      <c r="P18">
        <f ca="1">Monthly!O18*OFFSET('Project Map'!$H$2,LowProbability!P$2,0)</f>
        <v>0</v>
      </c>
      <c r="Q18">
        <f ca="1">Monthly!P18*OFFSET('Project Map'!$H$2,LowProbability!Q$2,0)</f>
        <v>0</v>
      </c>
      <c r="R18">
        <f ca="1">Monthly!Q18*OFFSET('Project Map'!$H$2,LowProbability!R$2,0)</f>
        <v>0</v>
      </c>
      <c r="S18">
        <f ca="1">Monthly!R18*OFFSET('Project Map'!$H$2,LowProbability!S$2,0)</f>
        <v>0</v>
      </c>
      <c r="T18">
        <f ca="1">Monthly!S18*OFFSET('Project Map'!$H$2,LowProbability!T$2,0)</f>
        <v>0</v>
      </c>
      <c r="U18">
        <f ca="1">Monthly!T18*OFFSET('Project Map'!$H$2,LowProbability!U$2,0)</f>
        <v>0</v>
      </c>
      <c r="V18">
        <f ca="1">Monthly!U18*OFFSET('Project Map'!$H$2,LowProbability!V$2,0)</f>
        <v>0</v>
      </c>
      <c r="W18">
        <f ca="1">Monthly!V18*OFFSET('Project Map'!$H$2,LowProbability!W$2,0)</f>
        <v>0</v>
      </c>
    </row>
    <row r="19" spans="2:23" x14ac:dyDescent="0.25">
      <c r="B19" s="6">
        <v>46143</v>
      </c>
      <c r="C19">
        <f t="shared" ca="1" si="0"/>
        <v>0</v>
      </c>
      <c r="D19">
        <f t="shared" ca="1" si="1"/>
        <v>0</v>
      </c>
      <c r="E19">
        <f t="shared" ca="1" si="2"/>
        <v>0</v>
      </c>
      <c r="F19">
        <f ca="1">Monthly!E19*OFFSET('Project Map'!$H$2,LowProbability!F$2,0)</f>
        <v>0</v>
      </c>
      <c r="G19">
        <f ca="1">Monthly!F19*OFFSET('Project Map'!$H$2,LowProbability!G$2,0)</f>
        <v>0</v>
      </c>
      <c r="H19">
        <f ca="1">Monthly!G19*OFFSET('Project Map'!$H$2,LowProbability!H$2,0)</f>
        <v>0</v>
      </c>
      <c r="I19">
        <f ca="1">Monthly!H19*OFFSET('Project Map'!$H$2,LowProbability!I$2,0)</f>
        <v>0</v>
      </c>
      <c r="J19">
        <f ca="1">Monthly!I19*OFFSET('Project Map'!$H$2,LowProbability!J$2,0)</f>
        <v>0</v>
      </c>
      <c r="K19">
        <f ca="1">Monthly!J19*OFFSET('Project Map'!$H$2,LowProbability!K$2,0)</f>
        <v>0</v>
      </c>
      <c r="L19">
        <f ca="1">Monthly!K19*OFFSET('Project Map'!$H$2,LowProbability!L$2,0)</f>
        <v>0</v>
      </c>
      <c r="M19">
        <f ca="1">Monthly!L19*OFFSET('Project Map'!$H$2,LowProbability!M$2,0)</f>
        <v>0</v>
      </c>
      <c r="N19">
        <f ca="1">Monthly!M19*OFFSET('Project Map'!$H$2,LowProbability!N$2,0)</f>
        <v>0</v>
      </c>
      <c r="O19">
        <f ca="1">Monthly!N19*OFFSET('Project Map'!$H$2,LowProbability!O$2,0)</f>
        <v>0</v>
      </c>
      <c r="P19">
        <f ca="1">Monthly!O19*OFFSET('Project Map'!$H$2,LowProbability!P$2,0)</f>
        <v>0</v>
      </c>
      <c r="Q19">
        <f ca="1">Monthly!P19*OFFSET('Project Map'!$H$2,LowProbability!Q$2,0)</f>
        <v>0</v>
      </c>
      <c r="R19">
        <f ca="1">Monthly!Q19*OFFSET('Project Map'!$H$2,LowProbability!R$2,0)</f>
        <v>0</v>
      </c>
      <c r="S19">
        <f ca="1">Monthly!R19*OFFSET('Project Map'!$H$2,LowProbability!S$2,0)</f>
        <v>0</v>
      </c>
      <c r="T19">
        <f ca="1">Monthly!S19*OFFSET('Project Map'!$H$2,LowProbability!T$2,0)</f>
        <v>0</v>
      </c>
      <c r="U19">
        <f ca="1">Monthly!T19*OFFSET('Project Map'!$H$2,LowProbability!U$2,0)</f>
        <v>0</v>
      </c>
      <c r="V19">
        <f ca="1">Monthly!U19*OFFSET('Project Map'!$H$2,LowProbability!V$2,0)</f>
        <v>0</v>
      </c>
      <c r="W19">
        <f ca="1">Monthly!V19*OFFSET('Project Map'!$H$2,LowProbability!W$2,0)</f>
        <v>0</v>
      </c>
    </row>
    <row r="20" spans="2:23" x14ac:dyDescent="0.25">
      <c r="B20" s="6">
        <v>46174</v>
      </c>
      <c r="C20">
        <f t="shared" ca="1" si="0"/>
        <v>0</v>
      </c>
      <c r="D20">
        <f t="shared" ca="1" si="1"/>
        <v>0</v>
      </c>
      <c r="E20">
        <f t="shared" ca="1" si="2"/>
        <v>0</v>
      </c>
      <c r="F20">
        <f ca="1">Monthly!E20*OFFSET('Project Map'!$H$2,LowProbability!F$2,0)</f>
        <v>0</v>
      </c>
      <c r="G20">
        <f ca="1">Monthly!F20*OFFSET('Project Map'!$H$2,LowProbability!G$2,0)</f>
        <v>0</v>
      </c>
      <c r="H20">
        <f ca="1">Monthly!G20*OFFSET('Project Map'!$H$2,LowProbability!H$2,0)</f>
        <v>0</v>
      </c>
      <c r="I20">
        <f ca="1">Monthly!H20*OFFSET('Project Map'!$H$2,LowProbability!I$2,0)</f>
        <v>0</v>
      </c>
      <c r="J20">
        <f ca="1">Monthly!I20*OFFSET('Project Map'!$H$2,LowProbability!J$2,0)</f>
        <v>0</v>
      </c>
      <c r="K20">
        <f ca="1">Monthly!J20*OFFSET('Project Map'!$H$2,LowProbability!K$2,0)</f>
        <v>0</v>
      </c>
      <c r="L20">
        <f ca="1">Monthly!K20*OFFSET('Project Map'!$H$2,LowProbability!L$2,0)</f>
        <v>0</v>
      </c>
      <c r="M20">
        <f ca="1">Monthly!L20*OFFSET('Project Map'!$H$2,LowProbability!M$2,0)</f>
        <v>0</v>
      </c>
      <c r="N20">
        <f ca="1">Monthly!M20*OFFSET('Project Map'!$H$2,LowProbability!N$2,0)</f>
        <v>0</v>
      </c>
      <c r="O20">
        <f ca="1">Monthly!N20*OFFSET('Project Map'!$H$2,LowProbability!O$2,0)</f>
        <v>0</v>
      </c>
      <c r="P20">
        <f ca="1">Monthly!O20*OFFSET('Project Map'!$H$2,LowProbability!P$2,0)</f>
        <v>0</v>
      </c>
      <c r="Q20">
        <f ca="1">Monthly!P20*OFFSET('Project Map'!$H$2,LowProbability!Q$2,0)</f>
        <v>0</v>
      </c>
      <c r="R20">
        <f ca="1">Monthly!Q20*OFFSET('Project Map'!$H$2,LowProbability!R$2,0)</f>
        <v>0</v>
      </c>
      <c r="S20">
        <f ca="1">Monthly!R20*OFFSET('Project Map'!$H$2,LowProbability!S$2,0)</f>
        <v>0</v>
      </c>
      <c r="T20">
        <f ca="1">Monthly!S20*OFFSET('Project Map'!$H$2,LowProbability!T$2,0)</f>
        <v>0</v>
      </c>
      <c r="U20">
        <f ca="1">Monthly!T20*OFFSET('Project Map'!$H$2,LowProbability!U$2,0)</f>
        <v>0</v>
      </c>
      <c r="V20">
        <f ca="1">Monthly!U20*OFFSET('Project Map'!$H$2,LowProbability!V$2,0)</f>
        <v>0</v>
      </c>
      <c r="W20">
        <f ca="1">Monthly!V20*OFFSET('Project Map'!$H$2,LowProbability!W$2,0)</f>
        <v>0</v>
      </c>
    </row>
    <row r="21" spans="2:23" x14ac:dyDescent="0.25">
      <c r="B21" s="6">
        <v>46204</v>
      </c>
      <c r="C21">
        <f t="shared" ca="1" si="0"/>
        <v>0</v>
      </c>
      <c r="D21">
        <f t="shared" ca="1" si="1"/>
        <v>0</v>
      </c>
      <c r="E21">
        <f t="shared" ca="1" si="2"/>
        <v>0</v>
      </c>
      <c r="F21">
        <f ca="1">Monthly!E21*OFFSET('Project Map'!$H$2,LowProbability!F$2,0)</f>
        <v>0</v>
      </c>
      <c r="G21">
        <f ca="1">Monthly!F21*OFFSET('Project Map'!$H$2,LowProbability!G$2,0)</f>
        <v>0</v>
      </c>
      <c r="H21">
        <f ca="1">Monthly!G21*OFFSET('Project Map'!$H$2,LowProbability!H$2,0)</f>
        <v>0</v>
      </c>
      <c r="I21">
        <f ca="1">Monthly!H21*OFFSET('Project Map'!$H$2,LowProbability!I$2,0)</f>
        <v>0</v>
      </c>
      <c r="J21">
        <f ca="1">Monthly!I21*OFFSET('Project Map'!$H$2,LowProbability!J$2,0)</f>
        <v>0</v>
      </c>
      <c r="K21">
        <f ca="1">Monthly!J21*OFFSET('Project Map'!$H$2,LowProbability!K$2,0)</f>
        <v>0</v>
      </c>
      <c r="L21">
        <f ca="1">Monthly!K21*OFFSET('Project Map'!$H$2,LowProbability!L$2,0)</f>
        <v>0</v>
      </c>
      <c r="M21">
        <f ca="1">Monthly!L21*OFFSET('Project Map'!$H$2,LowProbability!M$2,0)</f>
        <v>0</v>
      </c>
      <c r="N21">
        <f ca="1">Monthly!M21*OFFSET('Project Map'!$H$2,LowProbability!N$2,0)</f>
        <v>0</v>
      </c>
      <c r="O21">
        <f ca="1">Monthly!N21*OFFSET('Project Map'!$H$2,LowProbability!O$2,0)</f>
        <v>0</v>
      </c>
      <c r="P21">
        <f ca="1">Monthly!O21*OFFSET('Project Map'!$H$2,LowProbability!P$2,0)</f>
        <v>0</v>
      </c>
      <c r="Q21">
        <f ca="1">Monthly!P21*OFFSET('Project Map'!$H$2,LowProbability!Q$2,0)</f>
        <v>0</v>
      </c>
      <c r="R21">
        <f ca="1">Monthly!Q21*OFFSET('Project Map'!$H$2,LowProbability!R$2,0)</f>
        <v>0</v>
      </c>
      <c r="S21">
        <f ca="1">Monthly!R21*OFFSET('Project Map'!$H$2,LowProbability!S$2,0)</f>
        <v>0</v>
      </c>
      <c r="T21">
        <f ca="1">Monthly!S21*OFFSET('Project Map'!$H$2,LowProbability!T$2,0)</f>
        <v>0</v>
      </c>
      <c r="U21">
        <f ca="1">Monthly!T21*OFFSET('Project Map'!$H$2,LowProbability!U$2,0)</f>
        <v>0</v>
      </c>
      <c r="V21">
        <f ca="1">Monthly!U21*OFFSET('Project Map'!$H$2,LowProbability!V$2,0)</f>
        <v>0</v>
      </c>
      <c r="W21">
        <f ca="1">Monthly!V21*OFFSET('Project Map'!$H$2,LowProbability!W$2,0)</f>
        <v>0</v>
      </c>
    </row>
    <row r="22" spans="2:23" x14ac:dyDescent="0.25">
      <c r="B22" s="6">
        <v>46235</v>
      </c>
      <c r="C22">
        <f t="shared" ca="1" si="0"/>
        <v>0</v>
      </c>
      <c r="D22">
        <f t="shared" ca="1" si="1"/>
        <v>0</v>
      </c>
      <c r="E22">
        <f t="shared" ca="1" si="2"/>
        <v>0</v>
      </c>
      <c r="F22">
        <f ca="1">Monthly!E22*OFFSET('Project Map'!$H$2,LowProbability!F$2,0)</f>
        <v>0</v>
      </c>
      <c r="G22">
        <f ca="1">Monthly!F22*OFFSET('Project Map'!$H$2,LowProbability!G$2,0)</f>
        <v>0</v>
      </c>
      <c r="H22">
        <f ca="1">Monthly!G22*OFFSET('Project Map'!$H$2,LowProbability!H$2,0)</f>
        <v>0</v>
      </c>
      <c r="I22">
        <f ca="1">Monthly!H22*OFFSET('Project Map'!$H$2,LowProbability!I$2,0)</f>
        <v>0</v>
      </c>
      <c r="J22">
        <f ca="1">Monthly!I22*OFFSET('Project Map'!$H$2,LowProbability!J$2,0)</f>
        <v>0</v>
      </c>
      <c r="K22">
        <f ca="1">Monthly!J22*OFFSET('Project Map'!$H$2,LowProbability!K$2,0)</f>
        <v>0</v>
      </c>
      <c r="L22">
        <f ca="1">Monthly!K22*OFFSET('Project Map'!$H$2,LowProbability!L$2,0)</f>
        <v>0</v>
      </c>
      <c r="M22">
        <f ca="1">Monthly!L22*OFFSET('Project Map'!$H$2,LowProbability!M$2,0)</f>
        <v>0</v>
      </c>
      <c r="N22">
        <f ca="1">Monthly!M22*OFFSET('Project Map'!$H$2,LowProbability!N$2,0)</f>
        <v>0</v>
      </c>
      <c r="O22">
        <f ca="1">Monthly!N22*OFFSET('Project Map'!$H$2,LowProbability!O$2,0)</f>
        <v>0</v>
      </c>
      <c r="P22">
        <f ca="1">Monthly!O22*OFFSET('Project Map'!$H$2,LowProbability!P$2,0)</f>
        <v>0</v>
      </c>
      <c r="Q22">
        <f ca="1">Monthly!P22*OFFSET('Project Map'!$H$2,LowProbability!Q$2,0)</f>
        <v>0</v>
      </c>
      <c r="R22">
        <f ca="1">Monthly!Q22*OFFSET('Project Map'!$H$2,LowProbability!R$2,0)</f>
        <v>0</v>
      </c>
      <c r="S22">
        <f ca="1">Monthly!R22*OFFSET('Project Map'!$H$2,LowProbability!S$2,0)</f>
        <v>0</v>
      </c>
      <c r="T22">
        <f ca="1">Monthly!S22*OFFSET('Project Map'!$H$2,LowProbability!T$2,0)</f>
        <v>0</v>
      </c>
      <c r="U22">
        <f ca="1">Monthly!T22*OFFSET('Project Map'!$H$2,LowProbability!U$2,0)</f>
        <v>0</v>
      </c>
      <c r="V22">
        <f ca="1">Monthly!U22*OFFSET('Project Map'!$H$2,LowProbability!V$2,0)</f>
        <v>0</v>
      </c>
      <c r="W22">
        <f ca="1">Monthly!V22*OFFSET('Project Map'!$H$2,LowProbability!W$2,0)</f>
        <v>0</v>
      </c>
    </row>
    <row r="23" spans="2:23" x14ac:dyDescent="0.25">
      <c r="B23" s="6">
        <v>46266</v>
      </c>
      <c r="C23">
        <f t="shared" ca="1" si="0"/>
        <v>0</v>
      </c>
      <c r="D23">
        <f t="shared" ca="1" si="1"/>
        <v>0</v>
      </c>
      <c r="E23">
        <f t="shared" ca="1" si="2"/>
        <v>0</v>
      </c>
      <c r="F23">
        <f ca="1">Monthly!E23*OFFSET('Project Map'!$H$2,LowProbability!F$2,0)</f>
        <v>0</v>
      </c>
      <c r="G23">
        <f ca="1">Monthly!F23*OFFSET('Project Map'!$H$2,LowProbability!G$2,0)</f>
        <v>0</v>
      </c>
      <c r="H23">
        <f ca="1">Monthly!G23*OFFSET('Project Map'!$H$2,LowProbability!H$2,0)</f>
        <v>0</v>
      </c>
      <c r="I23">
        <f ca="1">Monthly!H23*OFFSET('Project Map'!$H$2,LowProbability!I$2,0)</f>
        <v>0</v>
      </c>
      <c r="J23">
        <f ca="1">Monthly!I23*OFFSET('Project Map'!$H$2,LowProbability!J$2,0)</f>
        <v>0</v>
      </c>
      <c r="K23">
        <f ca="1">Monthly!J23*OFFSET('Project Map'!$H$2,LowProbability!K$2,0)</f>
        <v>0</v>
      </c>
      <c r="L23">
        <f ca="1">Monthly!K23*OFFSET('Project Map'!$H$2,LowProbability!L$2,0)</f>
        <v>0</v>
      </c>
      <c r="M23">
        <f ca="1">Monthly!L23*OFFSET('Project Map'!$H$2,LowProbability!M$2,0)</f>
        <v>0</v>
      </c>
      <c r="N23">
        <f ca="1">Monthly!M23*OFFSET('Project Map'!$H$2,LowProbability!N$2,0)</f>
        <v>0</v>
      </c>
      <c r="O23">
        <f ca="1">Monthly!N23*OFFSET('Project Map'!$H$2,LowProbability!O$2,0)</f>
        <v>0</v>
      </c>
      <c r="P23">
        <f ca="1">Monthly!O23*OFFSET('Project Map'!$H$2,LowProbability!P$2,0)</f>
        <v>0</v>
      </c>
      <c r="Q23">
        <f ca="1">Monthly!P23*OFFSET('Project Map'!$H$2,LowProbability!Q$2,0)</f>
        <v>0</v>
      </c>
      <c r="R23">
        <f ca="1">Monthly!Q23*OFFSET('Project Map'!$H$2,LowProbability!R$2,0)</f>
        <v>0</v>
      </c>
      <c r="S23">
        <f ca="1">Monthly!R23*OFFSET('Project Map'!$H$2,LowProbability!S$2,0)</f>
        <v>0</v>
      </c>
      <c r="T23">
        <f ca="1">Monthly!S23*OFFSET('Project Map'!$H$2,LowProbability!T$2,0)</f>
        <v>0</v>
      </c>
      <c r="U23">
        <f ca="1">Monthly!T23*OFFSET('Project Map'!$H$2,LowProbability!U$2,0)</f>
        <v>0</v>
      </c>
      <c r="V23">
        <f ca="1">Monthly!U23*OFFSET('Project Map'!$H$2,LowProbability!V$2,0)</f>
        <v>0</v>
      </c>
      <c r="W23">
        <f ca="1">Monthly!V23*OFFSET('Project Map'!$H$2,LowProbability!W$2,0)</f>
        <v>0</v>
      </c>
    </row>
    <row r="24" spans="2:23" x14ac:dyDescent="0.25">
      <c r="B24" s="6">
        <v>46296</v>
      </c>
      <c r="C24">
        <f t="shared" ca="1" si="0"/>
        <v>0</v>
      </c>
      <c r="D24">
        <f t="shared" ca="1" si="1"/>
        <v>0</v>
      </c>
      <c r="E24">
        <f t="shared" ca="1" si="2"/>
        <v>0</v>
      </c>
      <c r="F24">
        <f ca="1">Monthly!E24*OFFSET('Project Map'!$H$2,LowProbability!F$2,0)</f>
        <v>0</v>
      </c>
      <c r="G24">
        <f ca="1">Monthly!F24*OFFSET('Project Map'!$H$2,LowProbability!G$2,0)</f>
        <v>0</v>
      </c>
      <c r="H24">
        <f ca="1">Monthly!G24*OFFSET('Project Map'!$H$2,LowProbability!H$2,0)</f>
        <v>0</v>
      </c>
      <c r="I24">
        <f ca="1">Monthly!H24*OFFSET('Project Map'!$H$2,LowProbability!I$2,0)</f>
        <v>0</v>
      </c>
      <c r="J24">
        <f ca="1">Monthly!I24*OFFSET('Project Map'!$H$2,LowProbability!J$2,0)</f>
        <v>0</v>
      </c>
      <c r="K24">
        <f ca="1">Monthly!J24*OFFSET('Project Map'!$H$2,LowProbability!K$2,0)</f>
        <v>0</v>
      </c>
      <c r="L24">
        <f ca="1">Monthly!K24*OFFSET('Project Map'!$H$2,LowProbability!L$2,0)</f>
        <v>0</v>
      </c>
      <c r="M24">
        <f ca="1">Monthly!L24*OFFSET('Project Map'!$H$2,LowProbability!M$2,0)</f>
        <v>0</v>
      </c>
      <c r="N24">
        <f ca="1">Monthly!M24*OFFSET('Project Map'!$H$2,LowProbability!N$2,0)</f>
        <v>0</v>
      </c>
      <c r="O24">
        <f ca="1">Monthly!N24*OFFSET('Project Map'!$H$2,LowProbability!O$2,0)</f>
        <v>0</v>
      </c>
      <c r="P24">
        <f ca="1">Monthly!O24*OFFSET('Project Map'!$H$2,LowProbability!P$2,0)</f>
        <v>0</v>
      </c>
      <c r="Q24">
        <f ca="1">Monthly!P24*OFFSET('Project Map'!$H$2,LowProbability!Q$2,0)</f>
        <v>0</v>
      </c>
      <c r="R24">
        <f ca="1">Monthly!Q24*OFFSET('Project Map'!$H$2,LowProbability!R$2,0)</f>
        <v>0</v>
      </c>
      <c r="S24">
        <f ca="1">Monthly!R24*OFFSET('Project Map'!$H$2,LowProbability!S$2,0)</f>
        <v>0</v>
      </c>
      <c r="T24">
        <f ca="1">Monthly!S24*OFFSET('Project Map'!$H$2,LowProbability!T$2,0)</f>
        <v>0</v>
      </c>
      <c r="U24">
        <f ca="1">Monthly!T24*OFFSET('Project Map'!$H$2,LowProbability!U$2,0)</f>
        <v>0</v>
      </c>
      <c r="V24">
        <f ca="1">Monthly!U24*OFFSET('Project Map'!$H$2,LowProbability!V$2,0)</f>
        <v>0</v>
      </c>
      <c r="W24">
        <f ca="1">Monthly!V24*OFFSET('Project Map'!$H$2,LowProbability!W$2,0)</f>
        <v>0</v>
      </c>
    </row>
    <row r="25" spans="2:23" x14ac:dyDescent="0.25">
      <c r="B25" s="6">
        <v>46327</v>
      </c>
      <c r="C25">
        <f t="shared" ca="1" si="0"/>
        <v>0</v>
      </c>
      <c r="D25">
        <f t="shared" ca="1" si="1"/>
        <v>0</v>
      </c>
      <c r="E25">
        <f t="shared" ca="1" si="2"/>
        <v>0</v>
      </c>
      <c r="F25">
        <f ca="1">Monthly!E25*OFFSET('Project Map'!$H$2,LowProbability!F$2,0)</f>
        <v>0</v>
      </c>
      <c r="G25">
        <f ca="1">Monthly!F25*OFFSET('Project Map'!$H$2,LowProbability!G$2,0)</f>
        <v>0</v>
      </c>
      <c r="H25">
        <f ca="1">Monthly!G25*OFFSET('Project Map'!$H$2,LowProbability!H$2,0)</f>
        <v>0</v>
      </c>
      <c r="I25">
        <f ca="1">Monthly!H25*OFFSET('Project Map'!$H$2,LowProbability!I$2,0)</f>
        <v>0</v>
      </c>
      <c r="J25">
        <f ca="1">Monthly!I25*OFFSET('Project Map'!$H$2,LowProbability!J$2,0)</f>
        <v>0</v>
      </c>
      <c r="K25">
        <f ca="1">Monthly!J25*OFFSET('Project Map'!$H$2,LowProbability!K$2,0)</f>
        <v>0</v>
      </c>
      <c r="L25">
        <f ca="1">Monthly!K25*OFFSET('Project Map'!$H$2,LowProbability!L$2,0)</f>
        <v>0</v>
      </c>
      <c r="M25">
        <f ca="1">Monthly!L25*OFFSET('Project Map'!$H$2,LowProbability!M$2,0)</f>
        <v>0</v>
      </c>
      <c r="N25">
        <f ca="1">Monthly!M25*OFFSET('Project Map'!$H$2,LowProbability!N$2,0)</f>
        <v>0</v>
      </c>
      <c r="O25">
        <f ca="1">Monthly!N25*OFFSET('Project Map'!$H$2,LowProbability!O$2,0)</f>
        <v>0</v>
      </c>
      <c r="P25">
        <f ca="1">Monthly!O25*OFFSET('Project Map'!$H$2,LowProbability!P$2,0)</f>
        <v>0</v>
      </c>
      <c r="Q25">
        <f ca="1">Monthly!P25*OFFSET('Project Map'!$H$2,LowProbability!Q$2,0)</f>
        <v>0</v>
      </c>
      <c r="R25">
        <f ca="1">Monthly!Q25*OFFSET('Project Map'!$H$2,LowProbability!R$2,0)</f>
        <v>0</v>
      </c>
      <c r="S25">
        <f ca="1">Monthly!R25*OFFSET('Project Map'!$H$2,LowProbability!S$2,0)</f>
        <v>0</v>
      </c>
      <c r="T25">
        <f ca="1">Monthly!S25*OFFSET('Project Map'!$H$2,LowProbability!T$2,0)</f>
        <v>0</v>
      </c>
      <c r="U25">
        <f ca="1">Monthly!T25*OFFSET('Project Map'!$H$2,LowProbability!U$2,0)</f>
        <v>0</v>
      </c>
      <c r="V25">
        <f ca="1">Monthly!U25*OFFSET('Project Map'!$H$2,LowProbability!V$2,0)</f>
        <v>0</v>
      </c>
      <c r="W25">
        <f ca="1">Monthly!V25*OFFSET('Project Map'!$H$2,LowProbability!W$2,0)</f>
        <v>0</v>
      </c>
    </row>
    <row r="26" spans="2:23" x14ac:dyDescent="0.25">
      <c r="B26" s="6">
        <v>46357</v>
      </c>
      <c r="C26">
        <f t="shared" ca="1" si="0"/>
        <v>0</v>
      </c>
      <c r="D26">
        <f t="shared" ca="1" si="1"/>
        <v>0</v>
      </c>
      <c r="E26">
        <f t="shared" ca="1" si="2"/>
        <v>0</v>
      </c>
      <c r="F26">
        <f ca="1">Monthly!E26*OFFSET('Project Map'!$H$2,LowProbability!F$2,0)</f>
        <v>0</v>
      </c>
      <c r="G26">
        <f ca="1">Monthly!F26*OFFSET('Project Map'!$H$2,LowProbability!G$2,0)</f>
        <v>0</v>
      </c>
      <c r="H26">
        <f ca="1">Monthly!G26*OFFSET('Project Map'!$H$2,LowProbability!H$2,0)</f>
        <v>0</v>
      </c>
      <c r="I26">
        <f ca="1">Monthly!H26*OFFSET('Project Map'!$H$2,LowProbability!I$2,0)</f>
        <v>0</v>
      </c>
      <c r="J26">
        <f ca="1">Monthly!I26*OFFSET('Project Map'!$H$2,LowProbability!J$2,0)</f>
        <v>0</v>
      </c>
      <c r="K26">
        <f ca="1">Monthly!J26*OFFSET('Project Map'!$H$2,LowProbability!K$2,0)</f>
        <v>0</v>
      </c>
      <c r="L26">
        <f ca="1">Monthly!K26*OFFSET('Project Map'!$H$2,LowProbability!L$2,0)</f>
        <v>0</v>
      </c>
      <c r="M26">
        <f ca="1">Monthly!L26*OFFSET('Project Map'!$H$2,LowProbability!M$2,0)</f>
        <v>0</v>
      </c>
      <c r="N26">
        <f ca="1">Monthly!M26*OFFSET('Project Map'!$H$2,LowProbability!N$2,0)</f>
        <v>0</v>
      </c>
      <c r="O26">
        <f ca="1">Monthly!N26*OFFSET('Project Map'!$H$2,LowProbability!O$2,0)</f>
        <v>0</v>
      </c>
      <c r="P26">
        <f ca="1">Monthly!O26*OFFSET('Project Map'!$H$2,LowProbability!P$2,0)</f>
        <v>0</v>
      </c>
      <c r="Q26">
        <f ca="1">Monthly!P26*OFFSET('Project Map'!$H$2,LowProbability!Q$2,0)</f>
        <v>0</v>
      </c>
      <c r="R26">
        <f ca="1">Monthly!Q26*OFFSET('Project Map'!$H$2,LowProbability!R$2,0)</f>
        <v>0</v>
      </c>
      <c r="S26">
        <f ca="1">Monthly!R26*OFFSET('Project Map'!$H$2,LowProbability!S$2,0)</f>
        <v>0</v>
      </c>
      <c r="T26">
        <f ca="1">Monthly!S26*OFFSET('Project Map'!$H$2,LowProbability!T$2,0)</f>
        <v>0</v>
      </c>
      <c r="U26">
        <f ca="1">Monthly!T26*OFFSET('Project Map'!$H$2,LowProbability!U$2,0)</f>
        <v>0</v>
      </c>
      <c r="V26">
        <f ca="1">Monthly!U26*OFFSET('Project Map'!$H$2,LowProbability!V$2,0)</f>
        <v>0</v>
      </c>
      <c r="W26">
        <f ca="1">Monthly!V26*OFFSET('Project Map'!$H$2,LowProbability!W$2,0)</f>
        <v>0</v>
      </c>
    </row>
    <row r="27" spans="2:23" x14ac:dyDescent="0.25">
      <c r="B27" s="6">
        <v>46388</v>
      </c>
      <c r="C27">
        <f t="shared" ca="1" si="0"/>
        <v>45</v>
      </c>
      <c r="D27">
        <f t="shared" ca="1" si="1"/>
        <v>45</v>
      </c>
      <c r="E27">
        <f t="shared" ca="1" si="2"/>
        <v>0</v>
      </c>
      <c r="F27">
        <f ca="1">Monthly!E27*OFFSET('Project Map'!$H$2,LowProbability!F$2,0)</f>
        <v>0</v>
      </c>
      <c r="G27">
        <f ca="1">Monthly!F27*OFFSET('Project Map'!$H$2,LowProbability!G$2,0)</f>
        <v>45</v>
      </c>
      <c r="H27">
        <f ca="1">Monthly!G27*OFFSET('Project Map'!$H$2,LowProbability!H$2,0)</f>
        <v>0</v>
      </c>
      <c r="I27">
        <f ca="1">Monthly!H27*OFFSET('Project Map'!$H$2,LowProbability!I$2,0)</f>
        <v>0</v>
      </c>
      <c r="J27">
        <f ca="1">Monthly!I27*OFFSET('Project Map'!$H$2,LowProbability!J$2,0)</f>
        <v>0</v>
      </c>
      <c r="K27">
        <f ca="1">Monthly!J27*OFFSET('Project Map'!$H$2,LowProbability!K$2,0)</f>
        <v>0</v>
      </c>
      <c r="L27">
        <f ca="1">Monthly!K27*OFFSET('Project Map'!$H$2,LowProbability!L$2,0)</f>
        <v>0</v>
      </c>
      <c r="M27">
        <f ca="1">Monthly!L27*OFFSET('Project Map'!$H$2,LowProbability!M$2,0)</f>
        <v>0</v>
      </c>
      <c r="N27">
        <f ca="1">Monthly!M27*OFFSET('Project Map'!$H$2,LowProbability!N$2,0)</f>
        <v>0</v>
      </c>
      <c r="O27">
        <f ca="1">Monthly!N27*OFFSET('Project Map'!$H$2,LowProbability!O$2,0)</f>
        <v>0</v>
      </c>
      <c r="P27">
        <f ca="1">Monthly!O27*OFFSET('Project Map'!$H$2,LowProbability!P$2,0)</f>
        <v>0</v>
      </c>
      <c r="Q27">
        <f ca="1">Monthly!P27*OFFSET('Project Map'!$H$2,LowProbability!Q$2,0)</f>
        <v>0</v>
      </c>
      <c r="R27">
        <f ca="1">Monthly!Q27*OFFSET('Project Map'!$H$2,LowProbability!R$2,0)</f>
        <v>0</v>
      </c>
      <c r="S27">
        <f ca="1">Monthly!R27*OFFSET('Project Map'!$H$2,LowProbability!S$2,0)</f>
        <v>0</v>
      </c>
      <c r="T27">
        <f ca="1">Monthly!S27*OFFSET('Project Map'!$H$2,LowProbability!T$2,0)</f>
        <v>0</v>
      </c>
      <c r="U27">
        <f ca="1">Monthly!T27*OFFSET('Project Map'!$H$2,LowProbability!U$2,0)</f>
        <v>0</v>
      </c>
      <c r="V27">
        <f ca="1">Monthly!U27*OFFSET('Project Map'!$H$2,LowProbability!V$2,0)</f>
        <v>0</v>
      </c>
      <c r="W27">
        <f ca="1">Monthly!V27*OFFSET('Project Map'!$H$2,LowProbability!W$2,0)</f>
        <v>0</v>
      </c>
    </row>
    <row r="28" spans="2:23" x14ac:dyDescent="0.25">
      <c r="B28" s="6">
        <v>46419</v>
      </c>
      <c r="C28">
        <f t="shared" ca="1" si="0"/>
        <v>45</v>
      </c>
      <c r="D28">
        <f t="shared" ca="1" si="1"/>
        <v>45</v>
      </c>
      <c r="E28">
        <f t="shared" ca="1" si="2"/>
        <v>0</v>
      </c>
      <c r="F28">
        <f ca="1">Monthly!E28*OFFSET('Project Map'!$H$2,LowProbability!F$2,0)</f>
        <v>0</v>
      </c>
      <c r="G28">
        <f ca="1">Monthly!F28*OFFSET('Project Map'!$H$2,LowProbability!G$2,0)</f>
        <v>45</v>
      </c>
      <c r="H28">
        <f ca="1">Monthly!G28*OFFSET('Project Map'!$H$2,LowProbability!H$2,0)</f>
        <v>0</v>
      </c>
      <c r="I28">
        <f ca="1">Monthly!H28*OFFSET('Project Map'!$H$2,LowProbability!I$2,0)</f>
        <v>0</v>
      </c>
      <c r="J28">
        <f ca="1">Monthly!I28*OFFSET('Project Map'!$H$2,LowProbability!J$2,0)</f>
        <v>0</v>
      </c>
      <c r="K28">
        <f ca="1">Monthly!J28*OFFSET('Project Map'!$H$2,LowProbability!K$2,0)</f>
        <v>0</v>
      </c>
      <c r="L28">
        <f ca="1">Monthly!K28*OFFSET('Project Map'!$H$2,LowProbability!L$2,0)</f>
        <v>0</v>
      </c>
      <c r="M28">
        <f ca="1">Monthly!L28*OFFSET('Project Map'!$H$2,LowProbability!M$2,0)</f>
        <v>0</v>
      </c>
      <c r="N28">
        <f ca="1">Monthly!M28*OFFSET('Project Map'!$H$2,LowProbability!N$2,0)</f>
        <v>0</v>
      </c>
      <c r="O28">
        <f ca="1">Monthly!N28*OFFSET('Project Map'!$H$2,LowProbability!O$2,0)</f>
        <v>0</v>
      </c>
      <c r="P28">
        <f ca="1">Monthly!O28*OFFSET('Project Map'!$H$2,LowProbability!P$2,0)</f>
        <v>0</v>
      </c>
      <c r="Q28">
        <f ca="1">Monthly!P28*OFFSET('Project Map'!$H$2,LowProbability!Q$2,0)</f>
        <v>0</v>
      </c>
      <c r="R28">
        <f ca="1">Monthly!Q28*OFFSET('Project Map'!$H$2,LowProbability!R$2,0)</f>
        <v>0</v>
      </c>
      <c r="S28">
        <f ca="1">Monthly!R28*OFFSET('Project Map'!$H$2,LowProbability!S$2,0)</f>
        <v>0</v>
      </c>
      <c r="T28">
        <f ca="1">Monthly!S28*OFFSET('Project Map'!$H$2,LowProbability!T$2,0)</f>
        <v>0</v>
      </c>
      <c r="U28">
        <f ca="1">Monthly!T28*OFFSET('Project Map'!$H$2,LowProbability!U$2,0)</f>
        <v>0</v>
      </c>
      <c r="V28">
        <f ca="1">Monthly!U28*OFFSET('Project Map'!$H$2,LowProbability!V$2,0)</f>
        <v>0</v>
      </c>
      <c r="W28">
        <f ca="1">Monthly!V28*OFFSET('Project Map'!$H$2,LowProbability!W$2,0)</f>
        <v>0</v>
      </c>
    </row>
    <row r="29" spans="2:23" x14ac:dyDescent="0.25">
      <c r="B29" s="6">
        <v>46447</v>
      </c>
      <c r="C29">
        <f t="shared" ca="1" si="0"/>
        <v>45</v>
      </c>
      <c r="D29">
        <f t="shared" ca="1" si="1"/>
        <v>45</v>
      </c>
      <c r="E29">
        <f t="shared" ca="1" si="2"/>
        <v>0</v>
      </c>
      <c r="F29">
        <f ca="1">Monthly!E29*OFFSET('Project Map'!$H$2,LowProbability!F$2,0)</f>
        <v>0</v>
      </c>
      <c r="G29">
        <f ca="1">Monthly!F29*OFFSET('Project Map'!$H$2,LowProbability!G$2,0)</f>
        <v>45</v>
      </c>
      <c r="H29">
        <f ca="1">Monthly!G29*OFFSET('Project Map'!$H$2,LowProbability!H$2,0)</f>
        <v>0</v>
      </c>
      <c r="I29">
        <f ca="1">Monthly!H29*OFFSET('Project Map'!$H$2,LowProbability!I$2,0)</f>
        <v>0</v>
      </c>
      <c r="J29">
        <f ca="1">Monthly!I29*OFFSET('Project Map'!$H$2,LowProbability!J$2,0)</f>
        <v>0</v>
      </c>
      <c r="K29">
        <f ca="1">Monthly!J29*OFFSET('Project Map'!$H$2,LowProbability!K$2,0)</f>
        <v>0</v>
      </c>
      <c r="L29">
        <f ca="1">Monthly!K29*OFFSET('Project Map'!$H$2,LowProbability!L$2,0)</f>
        <v>0</v>
      </c>
      <c r="M29">
        <f ca="1">Monthly!L29*OFFSET('Project Map'!$H$2,LowProbability!M$2,0)</f>
        <v>0</v>
      </c>
      <c r="N29">
        <f ca="1">Monthly!M29*OFFSET('Project Map'!$H$2,LowProbability!N$2,0)</f>
        <v>0</v>
      </c>
      <c r="O29">
        <f ca="1">Monthly!N29*OFFSET('Project Map'!$H$2,LowProbability!O$2,0)</f>
        <v>0</v>
      </c>
      <c r="P29">
        <f ca="1">Monthly!O29*OFFSET('Project Map'!$H$2,LowProbability!P$2,0)</f>
        <v>0</v>
      </c>
      <c r="Q29">
        <f ca="1">Monthly!P29*OFFSET('Project Map'!$H$2,LowProbability!Q$2,0)</f>
        <v>0</v>
      </c>
      <c r="R29">
        <f ca="1">Monthly!Q29*OFFSET('Project Map'!$H$2,LowProbability!R$2,0)</f>
        <v>0</v>
      </c>
      <c r="S29">
        <f ca="1">Monthly!R29*OFFSET('Project Map'!$H$2,LowProbability!S$2,0)</f>
        <v>0</v>
      </c>
      <c r="T29">
        <f ca="1">Monthly!S29*OFFSET('Project Map'!$H$2,LowProbability!T$2,0)</f>
        <v>0</v>
      </c>
      <c r="U29">
        <f ca="1">Monthly!T29*OFFSET('Project Map'!$H$2,LowProbability!U$2,0)</f>
        <v>0</v>
      </c>
      <c r="V29">
        <f ca="1">Monthly!U29*OFFSET('Project Map'!$H$2,LowProbability!V$2,0)</f>
        <v>0</v>
      </c>
      <c r="W29">
        <f ca="1">Monthly!V29*OFFSET('Project Map'!$H$2,LowProbability!W$2,0)</f>
        <v>0</v>
      </c>
    </row>
    <row r="30" spans="2:23" x14ac:dyDescent="0.25">
      <c r="B30" s="6">
        <v>46478</v>
      </c>
      <c r="C30">
        <f t="shared" ca="1" si="0"/>
        <v>45</v>
      </c>
      <c r="D30">
        <f t="shared" ca="1" si="1"/>
        <v>45</v>
      </c>
      <c r="E30">
        <f t="shared" ca="1" si="2"/>
        <v>0</v>
      </c>
      <c r="F30">
        <f ca="1">Monthly!E30*OFFSET('Project Map'!$H$2,LowProbability!F$2,0)</f>
        <v>0</v>
      </c>
      <c r="G30">
        <f ca="1">Monthly!F30*OFFSET('Project Map'!$H$2,LowProbability!G$2,0)</f>
        <v>45</v>
      </c>
      <c r="H30">
        <f ca="1">Monthly!G30*OFFSET('Project Map'!$H$2,LowProbability!H$2,0)</f>
        <v>0</v>
      </c>
      <c r="I30">
        <f ca="1">Monthly!H30*OFFSET('Project Map'!$H$2,LowProbability!I$2,0)</f>
        <v>0</v>
      </c>
      <c r="J30">
        <f ca="1">Monthly!I30*OFFSET('Project Map'!$H$2,LowProbability!J$2,0)</f>
        <v>0</v>
      </c>
      <c r="K30">
        <f ca="1">Monthly!J30*OFFSET('Project Map'!$H$2,LowProbability!K$2,0)</f>
        <v>0</v>
      </c>
      <c r="L30">
        <f ca="1">Monthly!K30*OFFSET('Project Map'!$H$2,LowProbability!L$2,0)</f>
        <v>0</v>
      </c>
      <c r="M30">
        <f ca="1">Monthly!L30*OFFSET('Project Map'!$H$2,LowProbability!M$2,0)</f>
        <v>0</v>
      </c>
      <c r="N30">
        <f ca="1">Monthly!M30*OFFSET('Project Map'!$H$2,LowProbability!N$2,0)</f>
        <v>0</v>
      </c>
      <c r="O30">
        <f ca="1">Monthly!N30*OFFSET('Project Map'!$H$2,LowProbability!O$2,0)</f>
        <v>0</v>
      </c>
      <c r="P30">
        <f ca="1">Monthly!O30*OFFSET('Project Map'!$H$2,LowProbability!P$2,0)</f>
        <v>0</v>
      </c>
      <c r="Q30">
        <f ca="1">Monthly!P30*OFFSET('Project Map'!$H$2,LowProbability!Q$2,0)</f>
        <v>0</v>
      </c>
      <c r="R30">
        <f ca="1">Monthly!Q30*OFFSET('Project Map'!$H$2,LowProbability!R$2,0)</f>
        <v>0</v>
      </c>
      <c r="S30">
        <f ca="1">Monthly!R30*OFFSET('Project Map'!$H$2,LowProbability!S$2,0)</f>
        <v>0</v>
      </c>
      <c r="T30">
        <f ca="1">Monthly!S30*OFFSET('Project Map'!$H$2,LowProbability!T$2,0)</f>
        <v>0</v>
      </c>
      <c r="U30">
        <f ca="1">Monthly!T30*OFFSET('Project Map'!$H$2,LowProbability!U$2,0)</f>
        <v>0</v>
      </c>
      <c r="V30">
        <f ca="1">Monthly!U30*OFFSET('Project Map'!$H$2,LowProbability!V$2,0)</f>
        <v>0</v>
      </c>
      <c r="W30">
        <f ca="1">Monthly!V30*OFFSET('Project Map'!$H$2,LowProbability!W$2,0)</f>
        <v>0</v>
      </c>
    </row>
    <row r="31" spans="2:23" x14ac:dyDescent="0.25">
      <c r="B31" s="6">
        <v>46508</v>
      </c>
      <c r="C31">
        <f t="shared" ca="1" si="0"/>
        <v>45</v>
      </c>
      <c r="D31">
        <f t="shared" ca="1" si="1"/>
        <v>45</v>
      </c>
      <c r="E31">
        <f t="shared" ca="1" si="2"/>
        <v>0</v>
      </c>
      <c r="F31">
        <f ca="1">Monthly!E31*OFFSET('Project Map'!$H$2,LowProbability!F$2,0)</f>
        <v>0</v>
      </c>
      <c r="G31">
        <f ca="1">Monthly!F31*OFFSET('Project Map'!$H$2,LowProbability!G$2,0)</f>
        <v>45</v>
      </c>
      <c r="H31">
        <f ca="1">Monthly!G31*OFFSET('Project Map'!$H$2,LowProbability!H$2,0)</f>
        <v>0</v>
      </c>
      <c r="I31">
        <f ca="1">Monthly!H31*OFFSET('Project Map'!$H$2,LowProbability!I$2,0)</f>
        <v>0</v>
      </c>
      <c r="J31">
        <f ca="1">Monthly!I31*OFFSET('Project Map'!$H$2,LowProbability!J$2,0)</f>
        <v>0</v>
      </c>
      <c r="K31">
        <f ca="1">Monthly!J31*OFFSET('Project Map'!$H$2,LowProbability!K$2,0)</f>
        <v>0</v>
      </c>
      <c r="L31">
        <f ca="1">Monthly!K31*OFFSET('Project Map'!$H$2,LowProbability!L$2,0)</f>
        <v>0</v>
      </c>
      <c r="M31">
        <f ca="1">Monthly!L31*OFFSET('Project Map'!$H$2,LowProbability!M$2,0)</f>
        <v>0</v>
      </c>
      <c r="N31">
        <f ca="1">Monthly!M31*OFFSET('Project Map'!$H$2,LowProbability!N$2,0)</f>
        <v>0</v>
      </c>
      <c r="O31">
        <f ca="1">Monthly!N31*OFFSET('Project Map'!$H$2,LowProbability!O$2,0)</f>
        <v>0</v>
      </c>
      <c r="P31">
        <f ca="1">Monthly!O31*OFFSET('Project Map'!$H$2,LowProbability!P$2,0)</f>
        <v>0</v>
      </c>
      <c r="Q31">
        <f ca="1">Monthly!P31*OFFSET('Project Map'!$H$2,LowProbability!Q$2,0)</f>
        <v>0</v>
      </c>
      <c r="R31">
        <f ca="1">Monthly!Q31*OFFSET('Project Map'!$H$2,LowProbability!R$2,0)</f>
        <v>0</v>
      </c>
      <c r="S31">
        <f ca="1">Monthly!R31*OFFSET('Project Map'!$H$2,LowProbability!S$2,0)</f>
        <v>0</v>
      </c>
      <c r="T31">
        <f ca="1">Monthly!S31*OFFSET('Project Map'!$H$2,LowProbability!T$2,0)</f>
        <v>0</v>
      </c>
      <c r="U31">
        <f ca="1">Monthly!T31*OFFSET('Project Map'!$H$2,LowProbability!U$2,0)</f>
        <v>0</v>
      </c>
      <c r="V31">
        <f ca="1">Monthly!U31*OFFSET('Project Map'!$H$2,LowProbability!V$2,0)</f>
        <v>0</v>
      </c>
      <c r="W31">
        <f ca="1">Monthly!V31*OFFSET('Project Map'!$H$2,LowProbability!W$2,0)</f>
        <v>0</v>
      </c>
    </row>
    <row r="32" spans="2:23" x14ac:dyDescent="0.25">
      <c r="B32" s="6">
        <v>46539</v>
      </c>
      <c r="C32">
        <f t="shared" ca="1" si="0"/>
        <v>45</v>
      </c>
      <c r="D32">
        <f t="shared" ca="1" si="1"/>
        <v>45</v>
      </c>
      <c r="E32">
        <f t="shared" ca="1" si="2"/>
        <v>0</v>
      </c>
      <c r="F32">
        <f ca="1">Monthly!E32*OFFSET('Project Map'!$H$2,LowProbability!F$2,0)</f>
        <v>0</v>
      </c>
      <c r="G32">
        <f ca="1">Monthly!F32*OFFSET('Project Map'!$H$2,LowProbability!G$2,0)</f>
        <v>45</v>
      </c>
      <c r="H32">
        <f ca="1">Monthly!G32*OFFSET('Project Map'!$H$2,LowProbability!H$2,0)</f>
        <v>0</v>
      </c>
      <c r="I32">
        <f ca="1">Monthly!H32*OFFSET('Project Map'!$H$2,LowProbability!I$2,0)</f>
        <v>0</v>
      </c>
      <c r="J32">
        <f ca="1">Monthly!I32*OFFSET('Project Map'!$H$2,LowProbability!J$2,0)</f>
        <v>0</v>
      </c>
      <c r="K32">
        <f ca="1">Monthly!J32*OFFSET('Project Map'!$H$2,LowProbability!K$2,0)</f>
        <v>0</v>
      </c>
      <c r="L32">
        <f ca="1">Monthly!K32*OFFSET('Project Map'!$H$2,LowProbability!L$2,0)</f>
        <v>0</v>
      </c>
      <c r="M32">
        <f ca="1">Monthly!L32*OFFSET('Project Map'!$H$2,LowProbability!M$2,0)</f>
        <v>0</v>
      </c>
      <c r="N32">
        <f ca="1">Monthly!M32*OFFSET('Project Map'!$H$2,LowProbability!N$2,0)</f>
        <v>0</v>
      </c>
      <c r="O32">
        <f ca="1">Monthly!N32*OFFSET('Project Map'!$H$2,LowProbability!O$2,0)</f>
        <v>0</v>
      </c>
      <c r="P32">
        <f ca="1">Monthly!O32*OFFSET('Project Map'!$H$2,LowProbability!P$2,0)</f>
        <v>0</v>
      </c>
      <c r="Q32">
        <f ca="1">Monthly!P32*OFFSET('Project Map'!$H$2,LowProbability!Q$2,0)</f>
        <v>0</v>
      </c>
      <c r="R32">
        <f ca="1">Monthly!Q32*OFFSET('Project Map'!$H$2,LowProbability!R$2,0)</f>
        <v>0</v>
      </c>
      <c r="S32">
        <f ca="1">Monthly!R32*OFFSET('Project Map'!$H$2,LowProbability!S$2,0)</f>
        <v>0</v>
      </c>
      <c r="T32">
        <f ca="1">Monthly!S32*OFFSET('Project Map'!$H$2,LowProbability!T$2,0)</f>
        <v>0</v>
      </c>
      <c r="U32">
        <f ca="1">Monthly!T32*OFFSET('Project Map'!$H$2,LowProbability!U$2,0)</f>
        <v>0</v>
      </c>
      <c r="V32">
        <f ca="1">Monthly!U32*OFFSET('Project Map'!$H$2,LowProbability!V$2,0)</f>
        <v>0</v>
      </c>
      <c r="W32">
        <f ca="1">Monthly!V32*OFFSET('Project Map'!$H$2,LowProbability!W$2,0)</f>
        <v>0</v>
      </c>
    </row>
    <row r="33" spans="2:23" x14ac:dyDescent="0.25">
      <c r="B33" s="6">
        <v>46569</v>
      </c>
      <c r="C33">
        <f t="shared" ca="1" si="0"/>
        <v>90</v>
      </c>
      <c r="D33">
        <f t="shared" ca="1" si="1"/>
        <v>90</v>
      </c>
      <c r="E33">
        <f t="shared" ca="1" si="2"/>
        <v>0</v>
      </c>
      <c r="F33">
        <f ca="1">Monthly!E33*OFFSET('Project Map'!$H$2,LowProbability!F$2,0)</f>
        <v>0</v>
      </c>
      <c r="G33">
        <f ca="1">Monthly!F33*OFFSET('Project Map'!$H$2,LowProbability!G$2,0)</f>
        <v>90</v>
      </c>
      <c r="H33">
        <f ca="1">Monthly!G33*OFFSET('Project Map'!$H$2,LowProbability!H$2,0)</f>
        <v>0</v>
      </c>
      <c r="I33">
        <f ca="1">Monthly!H33*OFFSET('Project Map'!$H$2,LowProbability!I$2,0)</f>
        <v>0</v>
      </c>
      <c r="J33">
        <f ca="1">Monthly!I33*OFFSET('Project Map'!$H$2,LowProbability!J$2,0)</f>
        <v>0</v>
      </c>
      <c r="K33">
        <f ca="1">Monthly!J33*OFFSET('Project Map'!$H$2,LowProbability!K$2,0)</f>
        <v>0</v>
      </c>
      <c r="L33">
        <f ca="1">Monthly!K33*OFFSET('Project Map'!$H$2,LowProbability!L$2,0)</f>
        <v>0</v>
      </c>
      <c r="M33">
        <f ca="1">Monthly!L33*OFFSET('Project Map'!$H$2,LowProbability!M$2,0)</f>
        <v>0</v>
      </c>
      <c r="N33">
        <f ca="1">Monthly!M33*OFFSET('Project Map'!$H$2,LowProbability!N$2,0)</f>
        <v>0</v>
      </c>
      <c r="O33">
        <f ca="1">Monthly!N33*OFFSET('Project Map'!$H$2,LowProbability!O$2,0)</f>
        <v>0</v>
      </c>
      <c r="P33">
        <f ca="1">Monthly!O33*OFFSET('Project Map'!$H$2,LowProbability!P$2,0)</f>
        <v>0</v>
      </c>
      <c r="Q33">
        <f ca="1">Monthly!P33*OFFSET('Project Map'!$H$2,LowProbability!Q$2,0)</f>
        <v>0</v>
      </c>
      <c r="R33">
        <f ca="1">Monthly!Q33*OFFSET('Project Map'!$H$2,LowProbability!R$2,0)</f>
        <v>0</v>
      </c>
      <c r="S33">
        <f ca="1">Monthly!R33*OFFSET('Project Map'!$H$2,LowProbability!S$2,0)</f>
        <v>0</v>
      </c>
      <c r="T33">
        <f ca="1">Monthly!S33*OFFSET('Project Map'!$H$2,LowProbability!T$2,0)</f>
        <v>0</v>
      </c>
      <c r="U33">
        <f ca="1">Monthly!T33*OFFSET('Project Map'!$H$2,LowProbability!U$2,0)</f>
        <v>0</v>
      </c>
      <c r="V33">
        <f ca="1">Monthly!U33*OFFSET('Project Map'!$H$2,LowProbability!V$2,0)</f>
        <v>0</v>
      </c>
      <c r="W33">
        <f ca="1">Monthly!V33*OFFSET('Project Map'!$H$2,LowProbability!W$2,0)</f>
        <v>0</v>
      </c>
    </row>
    <row r="34" spans="2:23" x14ac:dyDescent="0.25">
      <c r="B34" s="6">
        <v>46600</v>
      </c>
      <c r="C34">
        <f t="shared" ca="1" si="0"/>
        <v>90</v>
      </c>
      <c r="D34">
        <f t="shared" ca="1" si="1"/>
        <v>90</v>
      </c>
      <c r="E34">
        <f t="shared" ca="1" si="2"/>
        <v>0</v>
      </c>
      <c r="F34">
        <f ca="1">Monthly!E34*OFFSET('Project Map'!$H$2,LowProbability!F$2,0)</f>
        <v>0</v>
      </c>
      <c r="G34">
        <f ca="1">Monthly!F34*OFFSET('Project Map'!$H$2,LowProbability!G$2,0)</f>
        <v>90</v>
      </c>
      <c r="H34">
        <f ca="1">Monthly!G34*OFFSET('Project Map'!$H$2,LowProbability!H$2,0)</f>
        <v>0</v>
      </c>
      <c r="I34">
        <f ca="1">Monthly!H34*OFFSET('Project Map'!$H$2,LowProbability!I$2,0)</f>
        <v>0</v>
      </c>
      <c r="J34">
        <f ca="1">Monthly!I34*OFFSET('Project Map'!$H$2,LowProbability!J$2,0)</f>
        <v>0</v>
      </c>
      <c r="K34">
        <f ca="1">Monthly!J34*OFFSET('Project Map'!$H$2,LowProbability!K$2,0)</f>
        <v>0</v>
      </c>
      <c r="L34">
        <f ca="1">Monthly!K34*OFFSET('Project Map'!$H$2,LowProbability!L$2,0)</f>
        <v>0</v>
      </c>
      <c r="M34">
        <f ca="1">Monthly!L34*OFFSET('Project Map'!$H$2,LowProbability!M$2,0)</f>
        <v>0</v>
      </c>
      <c r="N34">
        <f ca="1">Monthly!M34*OFFSET('Project Map'!$H$2,LowProbability!N$2,0)</f>
        <v>0</v>
      </c>
      <c r="O34">
        <f ca="1">Monthly!N34*OFFSET('Project Map'!$H$2,LowProbability!O$2,0)</f>
        <v>0</v>
      </c>
      <c r="P34">
        <f ca="1">Monthly!O34*OFFSET('Project Map'!$H$2,LowProbability!P$2,0)</f>
        <v>0</v>
      </c>
      <c r="Q34">
        <f ca="1">Monthly!P34*OFFSET('Project Map'!$H$2,LowProbability!Q$2,0)</f>
        <v>0</v>
      </c>
      <c r="R34">
        <f ca="1">Monthly!Q34*OFFSET('Project Map'!$H$2,LowProbability!R$2,0)</f>
        <v>0</v>
      </c>
      <c r="S34">
        <f ca="1">Monthly!R34*OFFSET('Project Map'!$H$2,LowProbability!S$2,0)</f>
        <v>0</v>
      </c>
      <c r="T34">
        <f ca="1">Monthly!S34*OFFSET('Project Map'!$H$2,LowProbability!T$2,0)</f>
        <v>0</v>
      </c>
      <c r="U34">
        <f ca="1">Monthly!T34*OFFSET('Project Map'!$H$2,LowProbability!U$2,0)</f>
        <v>0</v>
      </c>
      <c r="V34">
        <f ca="1">Monthly!U34*OFFSET('Project Map'!$H$2,LowProbability!V$2,0)</f>
        <v>0</v>
      </c>
      <c r="W34">
        <f ca="1">Monthly!V34*OFFSET('Project Map'!$H$2,LowProbability!W$2,0)</f>
        <v>0</v>
      </c>
    </row>
    <row r="35" spans="2:23" x14ac:dyDescent="0.25">
      <c r="B35" s="6">
        <v>46631</v>
      </c>
      <c r="C35">
        <f t="shared" ref="C35:C98" ca="1" si="3">SUM(F35:V35)</f>
        <v>124.9</v>
      </c>
      <c r="D35">
        <f t="shared" ca="1" si="1"/>
        <v>109.9</v>
      </c>
      <c r="E35">
        <f t="shared" ca="1" si="2"/>
        <v>15</v>
      </c>
      <c r="F35">
        <f ca="1">Monthly!E35*OFFSET('Project Map'!$H$2,LowProbability!F$2,0)</f>
        <v>0</v>
      </c>
      <c r="G35">
        <f ca="1">Monthly!F35*OFFSET('Project Map'!$H$2,LowProbability!G$2,0)</f>
        <v>90</v>
      </c>
      <c r="H35">
        <f ca="1">Monthly!G35*OFFSET('Project Map'!$H$2,LowProbability!H$2,0)</f>
        <v>0</v>
      </c>
      <c r="I35">
        <f ca="1">Monthly!H35*OFFSET('Project Map'!$H$2,LowProbability!I$2,0)</f>
        <v>4.2</v>
      </c>
      <c r="J35">
        <f ca="1">Monthly!I35*OFFSET('Project Map'!$H$2,LowProbability!J$2,0)</f>
        <v>4.2</v>
      </c>
      <c r="K35">
        <f ca="1">Monthly!J35*OFFSET('Project Map'!$H$2,LowProbability!K$2,0)</f>
        <v>0</v>
      </c>
      <c r="L35">
        <f ca="1">Monthly!K35*OFFSET('Project Map'!$H$2,LowProbability!L$2,0)</f>
        <v>0</v>
      </c>
      <c r="M35">
        <f ca="1">Monthly!L35*OFFSET('Project Map'!$H$2,LowProbability!M$2,0)</f>
        <v>0</v>
      </c>
      <c r="N35">
        <f ca="1">Monthly!M35*OFFSET('Project Map'!$H$2,LowProbability!N$2,0)</f>
        <v>0</v>
      </c>
      <c r="O35">
        <f ca="1">Monthly!N35*OFFSET('Project Map'!$H$2,LowProbability!O$2,0)</f>
        <v>0</v>
      </c>
      <c r="P35">
        <f ca="1">Monthly!O35*OFFSET('Project Map'!$H$2,LowProbability!P$2,0)</f>
        <v>0</v>
      </c>
      <c r="Q35">
        <f ca="1">Monthly!P35*OFFSET('Project Map'!$H$2,LowProbability!Q$2,0)</f>
        <v>11.5</v>
      </c>
      <c r="R35">
        <f ca="1">Monthly!Q35*OFFSET('Project Map'!$H$2,LowProbability!R$2,0)</f>
        <v>0</v>
      </c>
      <c r="S35">
        <f ca="1">Monthly!R35*OFFSET('Project Map'!$H$2,LowProbability!S$2,0)</f>
        <v>15</v>
      </c>
      <c r="T35">
        <f ca="1">Monthly!S35*OFFSET('Project Map'!$H$2,LowProbability!T$2,0)</f>
        <v>0</v>
      </c>
      <c r="U35">
        <f ca="1">Monthly!T35*OFFSET('Project Map'!$H$2,LowProbability!U$2,0)</f>
        <v>0</v>
      </c>
      <c r="V35">
        <f ca="1">Monthly!U35*OFFSET('Project Map'!$H$2,LowProbability!V$2,0)</f>
        <v>0</v>
      </c>
      <c r="W35">
        <f ca="1">Monthly!V35*OFFSET('Project Map'!$H$2,LowProbability!W$2,0)</f>
        <v>0</v>
      </c>
    </row>
    <row r="36" spans="2:23" x14ac:dyDescent="0.25">
      <c r="B36" s="6">
        <v>46661</v>
      </c>
      <c r="C36">
        <f t="shared" ca="1" si="3"/>
        <v>130.9</v>
      </c>
      <c r="D36">
        <f t="shared" ca="1" si="1"/>
        <v>115.9</v>
      </c>
      <c r="E36">
        <f t="shared" ca="1" si="2"/>
        <v>15</v>
      </c>
      <c r="F36">
        <f ca="1">Monthly!E36*OFFSET('Project Map'!$H$2,LowProbability!F$2,0)</f>
        <v>0</v>
      </c>
      <c r="G36">
        <f ca="1">Monthly!F36*OFFSET('Project Map'!$H$2,LowProbability!G$2,0)</f>
        <v>90</v>
      </c>
      <c r="H36">
        <f ca="1">Monthly!G36*OFFSET('Project Map'!$H$2,LowProbability!H$2,0)</f>
        <v>0</v>
      </c>
      <c r="I36">
        <f ca="1">Monthly!H36*OFFSET('Project Map'!$H$2,LowProbability!I$2,0)</f>
        <v>4.2</v>
      </c>
      <c r="J36">
        <f ca="1">Monthly!I36*OFFSET('Project Map'!$H$2,LowProbability!J$2,0)</f>
        <v>4.2</v>
      </c>
      <c r="K36">
        <f ca="1">Monthly!J36*OFFSET('Project Map'!$H$2,LowProbability!K$2,0)</f>
        <v>0</v>
      </c>
      <c r="L36">
        <f ca="1">Monthly!K36*OFFSET('Project Map'!$H$2,LowProbability!L$2,0)</f>
        <v>0</v>
      </c>
      <c r="M36">
        <f ca="1">Monthly!L36*OFFSET('Project Map'!$H$2,LowProbability!M$2,0)</f>
        <v>0</v>
      </c>
      <c r="N36">
        <f ca="1">Monthly!M36*OFFSET('Project Map'!$H$2,LowProbability!N$2,0)</f>
        <v>0</v>
      </c>
      <c r="O36">
        <f ca="1">Monthly!N36*OFFSET('Project Map'!$H$2,LowProbability!O$2,0)</f>
        <v>0</v>
      </c>
      <c r="P36">
        <f ca="1">Monthly!O36*OFFSET('Project Map'!$H$2,LowProbability!P$2,0)</f>
        <v>6</v>
      </c>
      <c r="Q36">
        <f ca="1">Monthly!P36*OFFSET('Project Map'!$H$2,LowProbability!Q$2,0)</f>
        <v>11.5</v>
      </c>
      <c r="R36">
        <f ca="1">Monthly!Q36*OFFSET('Project Map'!$H$2,LowProbability!R$2,0)</f>
        <v>0</v>
      </c>
      <c r="S36">
        <f ca="1">Monthly!R36*OFFSET('Project Map'!$H$2,LowProbability!S$2,0)</f>
        <v>15</v>
      </c>
      <c r="T36">
        <f ca="1">Monthly!S36*OFFSET('Project Map'!$H$2,LowProbability!T$2,0)</f>
        <v>0</v>
      </c>
      <c r="U36">
        <f ca="1">Monthly!T36*OFFSET('Project Map'!$H$2,LowProbability!U$2,0)</f>
        <v>0</v>
      </c>
      <c r="V36">
        <f ca="1">Monthly!U36*OFFSET('Project Map'!$H$2,LowProbability!V$2,0)</f>
        <v>0</v>
      </c>
      <c r="W36">
        <f ca="1">Monthly!V36*OFFSET('Project Map'!$H$2,LowProbability!W$2,0)</f>
        <v>0</v>
      </c>
    </row>
    <row r="37" spans="2:23" x14ac:dyDescent="0.25">
      <c r="B37" s="6">
        <v>46692</v>
      </c>
      <c r="C37">
        <f t="shared" ca="1" si="3"/>
        <v>138.69999999999999</v>
      </c>
      <c r="D37">
        <f t="shared" ca="1" si="1"/>
        <v>123.69999999999999</v>
      </c>
      <c r="E37">
        <f t="shared" ca="1" si="2"/>
        <v>15</v>
      </c>
      <c r="F37">
        <f ca="1">Monthly!E37*OFFSET('Project Map'!$H$2,LowProbability!F$2,0)</f>
        <v>0</v>
      </c>
      <c r="G37">
        <f ca="1">Monthly!F37*OFFSET('Project Map'!$H$2,LowProbability!G$2,0)</f>
        <v>90</v>
      </c>
      <c r="H37">
        <f ca="1">Monthly!G37*OFFSET('Project Map'!$H$2,LowProbability!H$2,0)</f>
        <v>0</v>
      </c>
      <c r="I37">
        <f ca="1">Monthly!H37*OFFSET('Project Map'!$H$2,LowProbability!I$2,0)</f>
        <v>8.1</v>
      </c>
      <c r="J37">
        <f ca="1">Monthly!I37*OFFSET('Project Map'!$H$2,LowProbability!J$2,0)</f>
        <v>8.1</v>
      </c>
      <c r="K37">
        <f ca="1">Monthly!J37*OFFSET('Project Map'!$H$2,LowProbability!K$2,0)</f>
        <v>0</v>
      </c>
      <c r="L37">
        <f ca="1">Monthly!K37*OFFSET('Project Map'!$H$2,LowProbability!L$2,0)</f>
        <v>0</v>
      </c>
      <c r="M37">
        <f ca="1">Monthly!L37*OFFSET('Project Map'!$H$2,LowProbability!M$2,0)</f>
        <v>0</v>
      </c>
      <c r="N37">
        <f ca="1">Monthly!M37*OFFSET('Project Map'!$H$2,LowProbability!N$2,0)</f>
        <v>0</v>
      </c>
      <c r="O37">
        <f ca="1">Monthly!N37*OFFSET('Project Map'!$H$2,LowProbability!O$2,0)</f>
        <v>0</v>
      </c>
      <c r="P37">
        <f ca="1">Monthly!O37*OFFSET('Project Map'!$H$2,LowProbability!P$2,0)</f>
        <v>6</v>
      </c>
      <c r="Q37">
        <f ca="1">Monthly!P37*OFFSET('Project Map'!$H$2,LowProbability!Q$2,0)</f>
        <v>11.5</v>
      </c>
      <c r="R37">
        <f ca="1">Monthly!Q37*OFFSET('Project Map'!$H$2,LowProbability!R$2,0)</f>
        <v>0</v>
      </c>
      <c r="S37">
        <f ca="1">Monthly!R37*OFFSET('Project Map'!$H$2,LowProbability!S$2,0)</f>
        <v>15</v>
      </c>
      <c r="T37">
        <f ca="1">Monthly!S37*OFFSET('Project Map'!$H$2,LowProbability!T$2,0)</f>
        <v>0</v>
      </c>
      <c r="U37">
        <f ca="1">Monthly!T37*OFFSET('Project Map'!$H$2,LowProbability!U$2,0)</f>
        <v>0</v>
      </c>
      <c r="V37">
        <f ca="1">Monthly!U37*OFFSET('Project Map'!$H$2,LowProbability!V$2,0)</f>
        <v>0</v>
      </c>
      <c r="W37">
        <f ca="1">Monthly!V37*OFFSET('Project Map'!$H$2,LowProbability!W$2,0)</f>
        <v>0</v>
      </c>
    </row>
    <row r="38" spans="2:23" x14ac:dyDescent="0.25">
      <c r="B38" s="6">
        <v>46722</v>
      </c>
      <c r="C38">
        <f t="shared" ca="1" si="3"/>
        <v>153.69999999999999</v>
      </c>
      <c r="D38">
        <f t="shared" ca="1" si="1"/>
        <v>123.69999999999999</v>
      </c>
      <c r="E38">
        <f t="shared" ca="1" si="2"/>
        <v>30</v>
      </c>
      <c r="F38">
        <f ca="1">Monthly!E38*OFFSET('Project Map'!$H$2,LowProbability!F$2,0)</f>
        <v>0</v>
      </c>
      <c r="G38">
        <f ca="1">Monthly!F38*OFFSET('Project Map'!$H$2,LowProbability!G$2,0)</f>
        <v>90</v>
      </c>
      <c r="H38">
        <f ca="1">Monthly!G38*OFFSET('Project Map'!$H$2,LowProbability!H$2,0)</f>
        <v>0</v>
      </c>
      <c r="I38">
        <f ca="1">Monthly!H38*OFFSET('Project Map'!$H$2,LowProbability!I$2,0)</f>
        <v>8.1</v>
      </c>
      <c r="J38">
        <f ca="1">Monthly!I38*OFFSET('Project Map'!$H$2,LowProbability!J$2,0)</f>
        <v>8.1</v>
      </c>
      <c r="K38">
        <f ca="1">Monthly!J38*OFFSET('Project Map'!$H$2,LowProbability!K$2,0)</f>
        <v>0</v>
      </c>
      <c r="L38">
        <f ca="1">Monthly!K38*OFFSET('Project Map'!$H$2,LowProbability!L$2,0)</f>
        <v>0</v>
      </c>
      <c r="M38">
        <f ca="1">Monthly!L38*OFFSET('Project Map'!$H$2,LowProbability!M$2,0)</f>
        <v>0</v>
      </c>
      <c r="N38">
        <f ca="1">Monthly!M38*OFFSET('Project Map'!$H$2,LowProbability!N$2,0)</f>
        <v>0</v>
      </c>
      <c r="O38">
        <f ca="1">Monthly!N38*OFFSET('Project Map'!$H$2,LowProbability!O$2,0)</f>
        <v>0</v>
      </c>
      <c r="P38">
        <f ca="1">Monthly!O38*OFFSET('Project Map'!$H$2,LowProbability!P$2,0)</f>
        <v>6</v>
      </c>
      <c r="Q38">
        <f ca="1">Monthly!P38*OFFSET('Project Map'!$H$2,LowProbability!Q$2,0)</f>
        <v>11.5</v>
      </c>
      <c r="R38">
        <f ca="1">Monthly!Q38*OFFSET('Project Map'!$H$2,LowProbability!R$2,0)</f>
        <v>0</v>
      </c>
      <c r="S38">
        <f ca="1">Monthly!R38*OFFSET('Project Map'!$H$2,LowProbability!S$2,0)</f>
        <v>30</v>
      </c>
      <c r="T38">
        <f ca="1">Monthly!S38*OFFSET('Project Map'!$H$2,LowProbability!T$2,0)</f>
        <v>0</v>
      </c>
      <c r="U38">
        <f ca="1">Monthly!T38*OFFSET('Project Map'!$H$2,LowProbability!U$2,0)</f>
        <v>0</v>
      </c>
      <c r="V38">
        <f ca="1">Monthly!U38*OFFSET('Project Map'!$H$2,LowProbability!V$2,0)</f>
        <v>0</v>
      </c>
      <c r="W38">
        <f ca="1">Monthly!V38*OFFSET('Project Map'!$H$2,LowProbability!W$2,0)</f>
        <v>0</v>
      </c>
    </row>
    <row r="39" spans="2:23" x14ac:dyDescent="0.25">
      <c r="B39" s="6">
        <v>46753</v>
      </c>
      <c r="C39">
        <f t="shared" ca="1" si="3"/>
        <v>333.1</v>
      </c>
      <c r="D39">
        <f t="shared" ca="1" si="1"/>
        <v>183.10000000000002</v>
      </c>
      <c r="E39">
        <f t="shared" ca="1" si="2"/>
        <v>30</v>
      </c>
      <c r="F39">
        <f ca="1">Monthly!E39*OFFSET('Project Map'!$H$2,LowProbability!F$2,0)</f>
        <v>120</v>
      </c>
      <c r="G39">
        <f ca="1">Monthly!F39*OFFSET('Project Map'!$H$2,LowProbability!G$2,0)</f>
        <v>135</v>
      </c>
      <c r="H39">
        <f ca="1">Monthly!G39*OFFSET('Project Map'!$H$2,LowProbability!H$2,0)</f>
        <v>0</v>
      </c>
      <c r="I39">
        <f ca="1">Monthly!H39*OFFSET('Project Map'!$H$2,LowProbability!I$2,0)</f>
        <v>12.299999999999999</v>
      </c>
      <c r="J39">
        <f ca="1">Monthly!I39*OFFSET('Project Map'!$H$2,LowProbability!J$2,0)</f>
        <v>12.299999999999999</v>
      </c>
      <c r="K39">
        <f ca="1">Monthly!J39*OFFSET('Project Map'!$H$2,LowProbability!K$2,0)</f>
        <v>0</v>
      </c>
      <c r="L39">
        <f ca="1">Monthly!K39*OFFSET('Project Map'!$H$2,LowProbability!L$2,0)</f>
        <v>0</v>
      </c>
      <c r="M39">
        <f ca="1">Monthly!L39*OFFSET('Project Map'!$H$2,LowProbability!M$2,0)</f>
        <v>0</v>
      </c>
      <c r="N39">
        <f ca="1">Monthly!M39*OFFSET('Project Map'!$H$2,LowProbability!N$2,0)</f>
        <v>0</v>
      </c>
      <c r="O39">
        <f ca="1">Monthly!N39*OFFSET('Project Map'!$H$2,LowProbability!O$2,0)</f>
        <v>0</v>
      </c>
      <c r="P39">
        <f ca="1">Monthly!O39*OFFSET('Project Map'!$H$2,LowProbability!P$2,0)</f>
        <v>12</v>
      </c>
      <c r="Q39">
        <f ca="1">Monthly!P39*OFFSET('Project Map'!$H$2,LowProbability!Q$2,0)</f>
        <v>11.5</v>
      </c>
      <c r="R39">
        <f ca="1">Monthly!Q39*OFFSET('Project Map'!$H$2,LowProbability!R$2,0)</f>
        <v>0</v>
      </c>
      <c r="S39">
        <f ca="1">Monthly!R39*OFFSET('Project Map'!$H$2,LowProbability!S$2,0)</f>
        <v>30</v>
      </c>
      <c r="T39">
        <f ca="1">Monthly!S39*OFFSET('Project Map'!$H$2,LowProbability!T$2,0)</f>
        <v>0</v>
      </c>
      <c r="U39">
        <f ca="1">Monthly!T39*OFFSET('Project Map'!$H$2,LowProbability!U$2,0)</f>
        <v>0</v>
      </c>
      <c r="V39">
        <f ca="1">Monthly!U39*OFFSET('Project Map'!$H$2,LowProbability!V$2,0)</f>
        <v>0</v>
      </c>
      <c r="W39">
        <f ca="1">Monthly!V39*OFFSET('Project Map'!$H$2,LowProbability!W$2,0)</f>
        <v>0</v>
      </c>
    </row>
    <row r="40" spans="2:23" x14ac:dyDescent="0.25">
      <c r="B40" s="6">
        <v>46784</v>
      </c>
      <c r="C40">
        <f t="shared" ca="1" si="3"/>
        <v>346.9</v>
      </c>
      <c r="D40">
        <f t="shared" ca="1" si="1"/>
        <v>196.89999999999998</v>
      </c>
      <c r="E40">
        <f t="shared" ca="1" si="2"/>
        <v>30</v>
      </c>
      <c r="F40">
        <f ca="1">Monthly!E40*OFFSET('Project Map'!$H$2,LowProbability!F$2,0)</f>
        <v>120</v>
      </c>
      <c r="G40">
        <f ca="1">Monthly!F40*OFFSET('Project Map'!$H$2,LowProbability!G$2,0)</f>
        <v>135</v>
      </c>
      <c r="H40">
        <f ca="1">Monthly!G40*OFFSET('Project Map'!$H$2,LowProbability!H$2,0)</f>
        <v>0</v>
      </c>
      <c r="I40">
        <f ca="1">Monthly!H40*OFFSET('Project Map'!$H$2,LowProbability!I$2,0)</f>
        <v>16.2</v>
      </c>
      <c r="J40">
        <f ca="1">Monthly!I40*OFFSET('Project Map'!$H$2,LowProbability!J$2,0)</f>
        <v>16.2</v>
      </c>
      <c r="K40">
        <f ca="1">Monthly!J40*OFFSET('Project Map'!$H$2,LowProbability!K$2,0)</f>
        <v>0</v>
      </c>
      <c r="L40">
        <f ca="1">Monthly!K40*OFFSET('Project Map'!$H$2,LowProbability!L$2,0)</f>
        <v>0</v>
      </c>
      <c r="M40">
        <f ca="1">Monthly!L40*OFFSET('Project Map'!$H$2,LowProbability!M$2,0)</f>
        <v>0</v>
      </c>
      <c r="N40">
        <f ca="1">Monthly!M40*OFFSET('Project Map'!$H$2,LowProbability!N$2,0)</f>
        <v>0</v>
      </c>
      <c r="O40">
        <f ca="1">Monthly!N40*OFFSET('Project Map'!$H$2,LowProbability!O$2,0)</f>
        <v>0</v>
      </c>
      <c r="P40">
        <f ca="1">Monthly!O40*OFFSET('Project Map'!$H$2,LowProbability!P$2,0)</f>
        <v>18</v>
      </c>
      <c r="Q40">
        <f ca="1">Monthly!P40*OFFSET('Project Map'!$H$2,LowProbability!Q$2,0)</f>
        <v>11.5</v>
      </c>
      <c r="R40">
        <f ca="1">Monthly!Q40*OFFSET('Project Map'!$H$2,LowProbability!R$2,0)</f>
        <v>0</v>
      </c>
      <c r="S40">
        <f ca="1">Monthly!R40*OFFSET('Project Map'!$H$2,LowProbability!S$2,0)</f>
        <v>30</v>
      </c>
      <c r="T40">
        <f ca="1">Monthly!S40*OFFSET('Project Map'!$H$2,LowProbability!T$2,0)</f>
        <v>0</v>
      </c>
      <c r="U40">
        <f ca="1">Monthly!T40*OFFSET('Project Map'!$H$2,LowProbability!U$2,0)</f>
        <v>0</v>
      </c>
      <c r="V40">
        <f ca="1">Monthly!U40*OFFSET('Project Map'!$H$2,LowProbability!V$2,0)</f>
        <v>0</v>
      </c>
      <c r="W40">
        <f ca="1">Monthly!V40*OFFSET('Project Map'!$H$2,LowProbability!W$2,0)</f>
        <v>0</v>
      </c>
    </row>
    <row r="41" spans="2:23" x14ac:dyDescent="0.25">
      <c r="B41" s="6">
        <v>46813</v>
      </c>
      <c r="C41">
        <f t="shared" ca="1" si="3"/>
        <v>370.29999999999995</v>
      </c>
      <c r="D41">
        <f t="shared" ca="1" si="1"/>
        <v>205.3</v>
      </c>
      <c r="E41">
        <f t="shared" ca="1" si="2"/>
        <v>45</v>
      </c>
      <c r="F41">
        <f ca="1">Monthly!E41*OFFSET('Project Map'!$H$2,LowProbability!F$2,0)</f>
        <v>120</v>
      </c>
      <c r="G41">
        <f ca="1">Monthly!F41*OFFSET('Project Map'!$H$2,LowProbability!G$2,0)</f>
        <v>135</v>
      </c>
      <c r="H41">
        <f ca="1">Monthly!G41*OFFSET('Project Map'!$H$2,LowProbability!H$2,0)</f>
        <v>0</v>
      </c>
      <c r="I41">
        <f ca="1">Monthly!H41*OFFSET('Project Map'!$H$2,LowProbability!I$2,0)</f>
        <v>20.399999999999999</v>
      </c>
      <c r="J41">
        <f ca="1">Monthly!I41*OFFSET('Project Map'!$H$2,LowProbability!J$2,0)</f>
        <v>20.399999999999999</v>
      </c>
      <c r="K41">
        <f ca="1">Monthly!J41*OFFSET('Project Map'!$H$2,LowProbability!K$2,0)</f>
        <v>0</v>
      </c>
      <c r="L41">
        <f ca="1">Monthly!K41*OFFSET('Project Map'!$H$2,LowProbability!L$2,0)</f>
        <v>0</v>
      </c>
      <c r="M41">
        <f ca="1">Monthly!L41*OFFSET('Project Map'!$H$2,LowProbability!M$2,0)</f>
        <v>0</v>
      </c>
      <c r="N41">
        <f ca="1">Monthly!M41*OFFSET('Project Map'!$H$2,LowProbability!N$2,0)</f>
        <v>0</v>
      </c>
      <c r="O41">
        <f ca="1">Monthly!N41*OFFSET('Project Map'!$H$2,LowProbability!O$2,0)</f>
        <v>0</v>
      </c>
      <c r="P41">
        <f ca="1">Monthly!O41*OFFSET('Project Map'!$H$2,LowProbability!P$2,0)</f>
        <v>18</v>
      </c>
      <c r="Q41">
        <f ca="1">Monthly!P41*OFFSET('Project Map'!$H$2,LowProbability!Q$2,0)</f>
        <v>11.5</v>
      </c>
      <c r="R41">
        <f ca="1">Monthly!Q41*OFFSET('Project Map'!$H$2,LowProbability!R$2,0)</f>
        <v>0</v>
      </c>
      <c r="S41">
        <f ca="1">Monthly!R41*OFFSET('Project Map'!$H$2,LowProbability!S$2,0)</f>
        <v>45</v>
      </c>
      <c r="T41">
        <f ca="1">Monthly!S41*OFFSET('Project Map'!$H$2,LowProbability!T$2,0)</f>
        <v>0</v>
      </c>
      <c r="U41">
        <f ca="1">Monthly!T41*OFFSET('Project Map'!$H$2,LowProbability!U$2,0)</f>
        <v>0</v>
      </c>
      <c r="V41">
        <f ca="1">Monthly!U41*OFFSET('Project Map'!$H$2,LowProbability!V$2,0)</f>
        <v>0</v>
      </c>
      <c r="W41">
        <f ca="1">Monthly!V41*OFFSET('Project Map'!$H$2,LowProbability!W$2,0)</f>
        <v>0</v>
      </c>
    </row>
    <row r="42" spans="2:23" x14ac:dyDescent="0.25">
      <c r="B42" s="6">
        <v>46844</v>
      </c>
      <c r="C42">
        <f t="shared" ca="1" si="3"/>
        <v>384.70000000000005</v>
      </c>
      <c r="D42">
        <f t="shared" ca="1" si="1"/>
        <v>219.7</v>
      </c>
      <c r="E42">
        <f t="shared" ca="1" si="2"/>
        <v>45</v>
      </c>
      <c r="F42">
        <f ca="1">Monthly!E42*OFFSET('Project Map'!$H$2,LowProbability!F$2,0)</f>
        <v>120</v>
      </c>
      <c r="G42">
        <f ca="1">Monthly!F42*OFFSET('Project Map'!$H$2,LowProbability!G$2,0)</f>
        <v>135</v>
      </c>
      <c r="H42">
        <f ca="1">Monthly!G42*OFFSET('Project Map'!$H$2,LowProbability!H$2,0)</f>
        <v>0</v>
      </c>
      <c r="I42">
        <f ca="1">Monthly!H42*OFFSET('Project Map'!$H$2,LowProbability!I$2,0)</f>
        <v>24.599999999999998</v>
      </c>
      <c r="J42">
        <f ca="1">Monthly!I42*OFFSET('Project Map'!$H$2,LowProbability!J$2,0)</f>
        <v>24.599999999999998</v>
      </c>
      <c r="K42">
        <f ca="1">Monthly!J42*OFFSET('Project Map'!$H$2,LowProbability!K$2,0)</f>
        <v>0</v>
      </c>
      <c r="L42">
        <f ca="1">Monthly!K42*OFFSET('Project Map'!$H$2,LowProbability!L$2,0)</f>
        <v>0</v>
      </c>
      <c r="M42">
        <f ca="1">Monthly!L42*OFFSET('Project Map'!$H$2,LowProbability!M$2,0)</f>
        <v>0</v>
      </c>
      <c r="N42">
        <f ca="1">Monthly!M42*OFFSET('Project Map'!$H$2,LowProbability!N$2,0)</f>
        <v>0</v>
      </c>
      <c r="O42">
        <f ca="1">Monthly!N42*OFFSET('Project Map'!$H$2,LowProbability!O$2,0)</f>
        <v>0</v>
      </c>
      <c r="P42">
        <f ca="1">Monthly!O42*OFFSET('Project Map'!$H$2,LowProbability!P$2,0)</f>
        <v>24</v>
      </c>
      <c r="Q42">
        <f ca="1">Monthly!P42*OFFSET('Project Map'!$H$2,LowProbability!Q$2,0)</f>
        <v>11.5</v>
      </c>
      <c r="R42">
        <f ca="1">Monthly!Q42*OFFSET('Project Map'!$H$2,LowProbability!R$2,0)</f>
        <v>0</v>
      </c>
      <c r="S42">
        <f ca="1">Monthly!R42*OFFSET('Project Map'!$H$2,LowProbability!S$2,0)</f>
        <v>45</v>
      </c>
      <c r="T42">
        <f ca="1">Monthly!S42*OFFSET('Project Map'!$H$2,LowProbability!T$2,0)</f>
        <v>0</v>
      </c>
      <c r="U42">
        <f ca="1">Monthly!T42*OFFSET('Project Map'!$H$2,LowProbability!U$2,0)</f>
        <v>0</v>
      </c>
      <c r="V42">
        <f ca="1">Monthly!U42*OFFSET('Project Map'!$H$2,LowProbability!V$2,0)</f>
        <v>0</v>
      </c>
      <c r="W42">
        <f ca="1">Monthly!V42*OFFSET('Project Map'!$H$2,LowProbability!W$2,0)</f>
        <v>0</v>
      </c>
    </row>
    <row r="43" spans="2:23" x14ac:dyDescent="0.25">
      <c r="B43" s="6">
        <v>46874</v>
      </c>
      <c r="C43">
        <f t="shared" ca="1" si="3"/>
        <v>398.5</v>
      </c>
      <c r="D43">
        <f t="shared" ca="1" si="1"/>
        <v>233.5</v>
      </c>
      <c r="E43">
        <f t="shared" ca="1" si="2"/>
        <v>45</v>
      </c>
      <c r="F43">
        <f ca="1">Monthly!E43*OFFSET('Project Map'!$H$2,LowProbability!F$2,0)</f>
        <v>120</v>
      </c>
      <c r="G43">
        <f ca="1">Monthly!F43*OFFSET('Project Map'!$H$2,LowProbability!G$2,0)</f>
        <v>135</v>
      </c>
      <c r="H43">
        <f ca="1">Monthly!G43*OFFSET('Project Map'!$H$2,LowProbability!H$2,0)</f>
        <v>0</v>
      </c>
      <c r="I43">
        <f ca="1">Monthly!H43*OFFSET('Project Map'!$H$2,LowProbability!I$2,0)</f>
        <v>28.5</v>
      </c>
      <c r="J43">
        <f ca="1">Monthly!I43*OFFSET('Project Map'!$H$2,LowProbability!J$2,0)</f>
        <v>28.5</v>
      </c>
      <c r="K43">
        <f ca="1">Monthly!J43*OFFSET('Project Map'!$H$2,LowProbability!K$2,0)</f>
        <v>0</v>
      </c>
      <c r="L43">
        <f ca="1">Monthly!K43*OFFSET('Project Map'!$H$2,LowProbability!L$2,0)</f>
        <v>0</v>
      </c>
      <c r="M43">
        <f ca="1">Monthly!L43*OFFSET('Project Map'!$H$2,LowProbability!M$2,0)</f>
        <v>0</v>
      </c>
      <c r="N43">
        <f ca="1">Monthly!M43*OFFSET('Project Map'!$H$2,LowProbability!N$2,0)</f>
        <v>0</v>
      </c>
      <c r="O43">
        <f ca="1">Monthly!N43*OFFSET('Project Map'!$H$2,LowProbability!O$2,0)</f>
        <v>0</v>
      </c>
      <c r="P43">
        <f ca="1">Monthly!O43*OFFSET('Project Map'!$H$2,LowProbability!P$2,0)</f>
        <v>30</v>
      </c>
      <c r="Q43">
        <f ca="1">Monthly!P43*OFFSET('Project Map'!$H$2,LowProbability!Q$2,0)</f>
        <v>11.5</v>
      </c>
      <c r="R43">
        <f ca="1">Monthly!Q43*OFFSET('Project Map'!$H$2,LowProbability!R$2,0)</f>
        <v>0</v>
      </c>
      <c r="S43">
        <f ca="1">Monthly!R43*OFFSET('Project Map'!$H$2,LowProbability!S$2,0)</f>
        <v>45</v>
      </c>
      <c r="T43">
        <f ca="1">Monthly!S43*OFFSET('Project Map'!$H$2,LowProbability!T$2,0)</f>
        <v>0</v>
      </c>
      <c r="U43">
        <f ca="1">Monthly!T43*OFFSET('Project Map'!$H$2,LowProbability!U$2,0)</f>
        <v>0</v>
      </c>
      <c r="V43">
        <f ca="1">Monthly!U43*OFFSET('Project Map'!$H$2,LowProbability!V$2,0)</f>
        <v>0</v>
      </c>
      <c r="W43">
        <f ca="1">Monthly!V43*OFFSET('Project Map'!$H$2,LowProbability!W$2,0)</f>
        <v>0</v>
      </c>
    </row>
    <row r="44" spans="2:23" x14ac:dyDescent="0.25">
      <c r="B44" s="6">
        <v>46905</v>
      </c>
      <c r="C44">
        <f t="shared" ca="1" si="3"/>
        <v>419.2</v>
      </c>
      <c r="D44">
        <f t="shared" ca="1" si="1"/>
        <v>239.2</v>
      </c>
      <c r="E44">
        <f t="shared" ca="1" si="2"/>
        <v>60</v>
      </c>
      <c r="F44">
        <f ca="1">Monthly!E44*OFFSET('Project Map'!$H$2,LowProbability!F$2,0)</f>
        <v>120</v>
      </c>
      <c r="G44">
        <f ca="1">Monthly!F44*OFFSET('Project Map'!$H$2,LowProbability!G$2,0)</f>
        <v>135</v>
      </c>
      <c r="H44">
        <f ca="1">Monthly!G44*OFFSET('Project Map'!$H$2,LowProbability!H$2,0)</f>
        <v>0</v>
      </c>
      <c r="I44">
        <f ca="1">Monthly!H44*OFFSET('Project Map'!$H$2,LowProbability!I$2,0)</f>
        <v>30</v>
      </c>
      <c r="J44">
        <f ca="1">Monthly!I44*OFFSET('Project Map'!$H$2,LowProbability!J$2,0)</f>
        <v>32.699999999999996</v>
      </c>
      <c r="K44">
        <f ca="1">Monthly!J44*OFFSET('Project Map'!$H$2,LowProbability!K$2,0)</f>
        <v>0</v>
      </c>
      <c r="L44">
        <f ca="1">Monthly!K44*OFFSET('Project Map'!$H$2,LowProbability!L$2,0)</f>
        <v>0</v>
      </c>
      <c r="M44">
        <f ca="1">Monthly!L44*OFFSET('Project Map'!$H$2,LowProbability!M$2,0)</f>
        <v>0</v>
      </c>
      <c r="N44">
        <f ca="1">Monthly!M44*OFFSET('Project Map'!$H$2,LowProbability!N$2,0)</f>
        <v>0</v>
      </c>
      <c r="O44">
        <f ca="1">Monthly!N44*OFFSET('Project Map'!$H$2,LowProbability!O$2,0)</f>
        <v>0</v>
      </c>
      <c r="P44">
        <f ca="1">Monthly!O44*OFFSET('Project Map'!$H$2,LowProbability!P$2,0)</f>
        <v>30</v>
      </c>
      <c r="Q44">
        <f ca="1">Monthly!P44*OFFSET('Project Map'!$H$2,LowProbability!Q$2,0)</f>
        <v>11.5</v>
      </c>
      <c r="R44">
        <f ca="1">Monthly!Q44*OFFSET('Project Map'!$H$2,LowProbability!R$2,0)</f>
        <v>0</v>
      </c>
      <c r="S44">
        <f ca="1">Monthly!R44*OFFSET('Project Map'!$H$2,LowProbability!S$2,0)</f>
        <v>60</v>
      </c>
      <c r="T44">
        <f ca="1">Monthly!S44*OFFSET('Project Map'!$H$2,LowProbability!T$2,0)</f>
        <v>0</v>
      </c>
      <c r="U44">
        <f ca="1">Monthly!T44*OFFSET('Project Map'!$H$2,LowProbability!U$2,0)</f>
        <v>0</v>
      </c>
      <c r="V44">
        <f ca="1">Monthly!U44*OFFSET('Project Map'!$H$2,LowProbability!V$2,0)</f>
        <v>0</v>
      </c>
      <c r="W44">
        <f ca="1">Monthly!V44*OFFSET('Project Map'!$H$2,LowProbability!W$2,0)</f>
        <v>0</v>
      </c>
    </row>
    <row r="45" spans="2:23" x14ac:dyDescent="0.25">
      <c r="B45" s="6">
        <v>46935</v>
      </c>
      <c r="C45">
        <f t="shared" ca="1" si="3"/>
        <v>527.79999999999995</v>
      </c>
      <c r="D45">
        <f t="shared" ca="1" si="1"/>
        <v>325.3</v>
      </c>
      <c r="E45">
        <f t="shared" ca="1" si="2"/>
        <v>82.5</v>
      </c>
      <c r="F45">
        <f ca="1">Monthly!E45*OFFSET('Project Map'!$H$2,LowProbability!F$2,0)</f>
        <v>120</v>
      </c>
      <c r="G45">
        <f ca="1">Monthly!F45*OFFSET('Project Map'!$H$2,LowProbability!G$2,0)</f>
        <v>180</v>
      </c>
      <c r="H45">
        <f ca="1">Monthly!G45*OFFSET('Project Map'!$H$2,LowProbability!H$2,0)</f>
        <v>0</v>
      </c>
      <c r="I45">
        <f ca="1">Monthly!H45*OFFSET('Project Map'!$H$2,LowProbability!I$2,0)</f>
        <v>30</v>
      </c>
      <c r="J45">
        <f ca="1">Monthly!I45*OFFSET('Project Map'!$H$2,LowProbability!J$2,0)</f>
        <v>40.799999999999997</v>
      </c>
      <c r="K45">
        <f ca="1">Monthly!J45*OFFSET('Project Map'!$H$2,LowProbability!K$2,0)</f>
        <v>0</v>
      </c>
      <c r="L45">
        <f ca="1">Monthly!K45*OFFSET('Project Map'!$H$2,LowProbability!L$2,0)</f>
        <v>0</v>
      </c>
      <c r="M45">
        <f ca="1">Monthly!L45*OFFSET('Project Map'!$H$2,LowProbability!M$2,0)</f>
        <v>0</v>
      </c>
      <c r="N45">
        <f ca="1">Monthly!M45*OFFSET('Project Map'!$H$2,LowProbability!N$2,0)</f>
        <v>0</v>
      </c>
      <c r="O45">
        <f ca="1">Monthly!N45*OFFSET('Project Map'!$H$2,LowProbability!O$2,0)</f>
        <v>0</v>
      </c>
      <c r="P45">
        <f ca="1">Monthly!O45*OFFSET('Project Map'!$H$2,LowProbability!P$2,0)</f>
        <v>40.5</v>
      </c>
      <c r="Q45">
        <f ca="1">Monthly!P45*OFFSET('Project Map'!$H$2,LowProbability!Q$2,0)</f>
        <v>11.5</v>
      </c>
      <c r="R45">
        <f ca="1">Monthly!Q45*OFFSET('Project Map'!$H$2,LowProbability!R$2,0)</f>
        <v>0</v>
      </c>
      <c r="S45">
        <f ca="1">Monthly!R45*OFFSET('Project Map'!$H$2,LowProbability!S$2,0)</f>
        <v>60</v>
      </c>
      <c r="T45">
        <f ca="1">Monthly!S45*OFFSET('Project Map'!$H$2,LowProbability!T$2,0)</f>
        <v>0</v>
      </c>
      <c r="U45">
        <f ca="1">Monthly!T45*OFFSET('Project Map'!$H$2,LowProbability!U$2,0)</f>
        <v>0</v>
      </c>
      <c r="V45">
        <f ca="1">Monthly!U45*OFFSET('Project Map'!$H$2,LowProbability!V$2,0)</f>
        <v>45</v>
      </c>
      <c r="W45">
        <f ca="1">Monthly!V45*OFFSET('Project Map'!$H$2,LowProbability!W$2,0)</f>
        <v>0</v>
      </c>
    </row>
    <row r="46" spans="2:23" x14ac:dyDescent="0.25">
      <c r="B46" s="6">
        <v>46966</v>
      </c>
      <c r="C46">
        <f t="shared" ca="1" si="3"/>
        <v>537.70000000000005</v>
      </c>
      <c r="D46">
        <f t="shared" ca="1" si="1"/>
        <v>335.2</v>
      </c>
      <c r="E46">
        <f t="shared" ca="1" si="2"/>
        <v>82.5</v>
      </c>
      <c r="F46">
        <f ca="1">Monthly!E46*OFFSET('Project Map'!$H$2,LowProbability!F$2,0)</f>
        <v>120</v>
      </c>
      <c r="G46">
        <f ca="1">Monthly!F46*OFFSET('Project Map'!$H$2,LowProbability!G$2,0)</f>
        <v>180</v>
      </c>
      <c r="H46">
        <f ca="1">Monthly!G46*OFFSET('Project Map'!$H$2,LowProbability!H$2,0)</f>
        <v>0</v>
      </c>
      <c r="I46">
        <f ca="1">Monthly!H46*OFFSET('Project Map'!$H$2,LowProbability!I$2,0)</f>
        <v>30</v>
      </c>
      <c r="J46">
        <f ca="1">Monthly!I46*OFFSET('Project Map'!$H$2,LowProbability!J$2,0)</f>
        <v>44.699999999999996</v>
      </c>
      <c r="K46">
        <f ca="1">Monthly!J46*OFFSET('Project Map'!$H$2,LowProbability!K$2,0)</f>
        <v>0</v>
      </c>
      <c r="L46">
        <f ca="1">Monthly!K46*OFFSET('Project Map'!$H$2,LowProbability!L$2,0)</f>
        <v>0</v>
      </c>
      <c r="M46">
        <f ca="1">Monthly!L46*OFFSET('Project Map'!$H$2,LowProbability!M$2,0)</f>
        <v>0</v>
      </c>
      <c r="N46">
        <f ca="1">Monthly!M46*OFFSET('Project Map'!$H$2,LowProbability!N$2,0)</f>
        <v>0</v>
      </c>
      <c r="O46">
        <f ca="1">Monthly!N46*OFFSET('Project Map'!$H$2,LowProbability!O$2,0)</f>
        <v>0</v>
      </c>
      <c r="P46">
        <f ca="1">Monthly!O46*OFFSET('Project Map'!$H$2,LowProbability!P$2,0)</f>
        <v>46.5</v>
      </c>
      <c r="Q46">
        <f ca="1">Monthly!P46*OFFSET('Project Map'!$H$2,LowProbability!Q$2,0)</f>
        <v>11.5</v>
      </c>
      <c r="R46">
        <f ca="1">Monthly!Q46*OFFSET('Project Map'!$H$2,LowProbability!R$2,0)</f>
        <v>0</v>
      </c>
      <c r="S46">
        <f ca="1">Monthly!R46*OFFSET('Project Map'!$H$2,LowProbability!S$2,0)</f>
        <v>60</v>
      </c>
      <c r="T46">
        <f ca="1">Monthly!S46*OFFSET('Project Map'!$H$2,LowProbability!T$2,0)</f>
        <v>0</v>
      </c>
      <c r="U46">
        <f ca="1">Monthly!T46*OFFSET('Project Map'!$H$2,LowProbability!U$2,0)</f>
        <v>0</v>
      </c>
      <c r="V46">
        <f ca="1">Monthly!U46*OFFSET('Project Map'!$H$2,LowProbability!V$2,0)</f>
        <v>45</v>
      </c>
      <c r="W46">
        <f ca="1">Monthly!V46*OFFSET('Project Map'!$H$2,LowProbability!W$2,0)</f>
        <v>0</v>
      </c>
    </row>
    <row r="47" spans="2:23" x14ac:dyDescent="0.25">
      <c r="B47" s="6">
        <v>46997</v>
      </c>
      <c r="C47">
        <f t="shared" ca="1" si="3"/>
        <v>554.79999999999995</v>
      </c>
      <c r="D47">
        <f t="shared" ca="1" si="1"/>
        <v>337.3</v>
      </c>
      <c r="E47">
        <f t="shared" ca="1" si="2"/>
        <v>97.5</v>
      </c>
      <c r="F47">
        <f ca="1">Monthly!E47*OFFSET('Project Map'!$H$2,LowProbability!F$2,0)</f>
        <v>120</v>
      </c>
      <c r="G47">
        <f ca="1">Monthly!F47*OFFSET('Project Map'!$H$2,LowProbability!G$2,0)</f>
        <v>180</v>
      </c>
      <c r="H47">
        <f ca="1">Monthly!G47*OFFSET('Project Map'!$H$2,LowProbability!H$2,0)</f>
        <v>0</v>
      </c>
      <c r="I47">
        <f ca="1">Monthly!H47*OFFSET('Project Map'!$H$2,LowProbability!I$2,0)</f>
        <v>30</v>
      </c>
      <c r="J47">
        <f ca="1">Monthly!I47*OFFSET('Project Map'!$H$2,LowProbability!J$2,0)</f>
        <v>46.8</v>
      </c>
      <c r="K47">
        <f ca="1">Monthly!J47*OFFSET('Project Map'!$H$2,LowProbability!K$2,0)</f>
        <v>0</v>
      </c>
      <c r="L47">
        <f ca="1">Monthly!K47*OFFSET('Project Map'!$H$2,LowProbability!L$2,0)</f>
        <v>0</v>
      </c>
      <c r="M47">
        <f ca="1">Monthly!L47*OFFSET('Project Map'!$H$2,LowProbability!M$2,0)</f>
        <v>0</v>
      </c>
      <c r="N47">
        <f ca="1">Monthly!M47*OFFSET('Project Map'!$H$2,LowProbability!N$2,0)</f>
        <v>0</v>
      </c>
      <c r="O47">
        <f ca="1">Monthly!N47*OFFSET('Project Map'!$H$2,LowProbability!O$2,0)</f>
        <v>0</v>
      </c>
      <c r="P47">
        <f ca="1">Monthly!O47*OFFSET('Project Map'!$H$2,LowProbability!P$2,0)</f>
        <v>46.5</v>
      </c>
      <c r="Q47">
        <f ca="1">Monthly!P47*OFFSET('Project Map'!$H$2,LowProbability!Q$2,0)</f>
        <v>11.5</v>
      </c>
      <c r="R47">
        <f ca="1">Monthly!Q47*OFFSET('Project Map'!$H$2,LowProbability!R$2,0)</f>
        <v>0</v>
      </c>
      <c r="S47">
        <f ca="1">Monthly!R47*OFFSET('Project Map'!$H$2,LowProbability!S$2,0)</f>
        <v>75</v>
      </c>
      <c r="T47">
        <f ca="1">Monthly!S47*OFFSET('Project Map'!$H$2,LowProbability!T$2,0)</f>
        <v>0</v>
      </c>
      <c r="U47">
        <f ca="1">Monthly!T47*OFFSET('Project Map'!$H$2,LowProbability!U$2,0)</f>
        <v>0</v>
      </c>
      <c r="V47">
        <f ca="1">Monthly!U47*OFFSET('Project Map'!$H$2,LowProbability!V$2,0)</f>
        <v>45</v>
      </c>
      <c r="W47">
        <f ca="1">Monthly!V47*OFFSET('Project Map'!$H$2,LowProbability!W$2,0)</f>
        <v>0</v>
      </c>
    </row>
    <row r="48" spans="2:23" x14ac:dyDescent="0.25">
      <c r="B48" s="6">
        <v>47027</v>
      </c>
      <c r="C48">
        <f t="shared" ca="1" si="3"/>
        <v>564.70000000000005</v>
      </c>
      <c r="D48">
        <f t="shared" ca="1" si="1"/>
        <v>347.2</v>
      </c>
      <c r="E48">
        <f t="shared" ca="1" si="2"/>
        <v>97.5</v>
      </c>
      <c r="F48">
        <f ca="1">Monthly!E48*OFFSET('Project Map'!$H$2,LowProbability!F$2,0)</f>
        <v>120</v>
      </c>
      <c r="G48">
        <f ca="1">Monthly!F48*OFFSET('Project Map'!$H$2,LowProbability!G$2,0)</f>
        <v>180</v>
      </c>
      <c r="H48">
        <f ca="1">Monthly!G48*OFFSET('Project Map'!$H$2,LowProbability!H$2,0)</f>
        <v>0</v>
      </c>
      <c r="I48">
        <f ca="1">Monthly!H48*OFFSET('Project Map'!$H$2,LowProbability!I$2,0)</f>
        <v>30</v>
      </c>
      <c r="J48">
        <f ca="1">Monthly!I48*OFFSET('Project Map'!$H$2,LowProbability!J$2,0)</f>
        <v>50.699999999999996</v>
      </c>
      <c r="K48">
        <f ca="1">Monthly!J48*OFFSET('Project Map'!$H$2,LowProbability!K$2,0)</f>
        <v>0</v>
      </c>
      <c r="L48">
        <f ca="1">Monthly!K48*OFFSET('Project Map'!$H$2,LowProbability!L$2,0)</f>
        <v>0</v>
      </c>
      <c r="M48">
        <f ca="1">Monthly!L48*OFFSET('Project Map'!$H$2,LowProbability!M$2,0)</f>
        <v>0</v>
      </c>
      <c r="N48">
        <f ca="1">Monthly!M48*OFFSET('Project Map'!$H$2,LowProbability!N$2,0)</f>
        <v>0</v>
      </c>
      <c r="O48">
        <f ca="1">Monthly!N48*OFFSET('Project Map'!$H$2,LowProbability!O$2,0)</f>
        <v>0</v>
      </c>
      <c r="P48">
        <f ca="1">Monthly!O48*OFFSET('Project Map'!$H$2,LowProbability!P$2,0)</f>
        <v>52.5</v>
      </c>
      <c r="Q48">
        <f ca="1">Monthly!P48*OFFSET('Project Map'!$H$2,LowProbability!Q$2,0)</f>
        <v>11.5</v>
      </c>
      <c r="R48">
        <f ca="1">Monthly!Q48*OFFSET('Project Map'!$H$2,LowProbability!R$2,0)</f>
        <v>0</v>
      </c>
      <c r="S48">
        <f ca="1">Monthly!R48*OFFSET('Project Map'!$H$2,LowProbability!S$2,0)</f>
        <v>75</v>
      </c>
      <c r="T48">
        <f ca="1">Monthly!S48*OFFSET('Project Map'!$H$2,LowProbability!T$2,0)</f>
        <v>0</v>
      </c>
      <c r="U48">
        <f ca="1">Monthly!T48*OFFSET('Project Map'!$H$2,LowProbability!U$2,0)</f>
        <v>0</v>
      </c>
      <c r="V48">
        <f ca="1">Monthly!U48*OFFSET('Project Map'!$H$2,LowProbability!V$2,0)</f>
        <v>45</v>
      </c>
      <c r="W48">
        <f ca="1">Monthly!V48*OFFSET('Project Map'!$H$2,LowProbability!W$2,0)</f>
        <v>0</v>
      </c>
    </row>
    <row r="49" spans="2:23" x14ac:dyDescent="0.25">
      <c r="B49" s="6">
        <v>47058</v>
      </c>
      <c r="C49">
        <f t="shared" ca="1" si="3"/>
        <v>573.1</v>
      </c>
      <c r="D49">
        <f t="shared" ca="1" si="1"/>
        <v>355.6</v>
      </c>
      <c r="E49">
        <f t="shared" ca="1" si="2"/>
        <v>97.5</v>
      </c>
      <c r="F49">
        <f ca="1">Monthly!E49*OFFSET('Project Map'!$H$2,LowProbability!F$2,0)</f>
        <v>120</v>
      </c>
      <c r="G49">
        <f ca="1">Monthly!F49*OFFSET('Project Map'!$H$2,LowProbability!G$2,0)</f>
        <v>180</v>
      </c>
      <c r="H49">
        <f ca="1">Monthly!G49*OFFSET('Project Map'!$H$2,LowProbability!H$2,0)</f>
        <v>0</v>
      </c>
      <c r="I49">
        <f ca="1">Monthly!H49*OFFSET('Project Map'!$H$2,LowProbability!I$2,0)</f>
        <v>30</v>
      </c>
      <c r="J49">
        <f ca="1">Monthly!I49*OFFSET('Project Map'!$H$2,LowProbability!J$2,0)</f>
        <v>54.6</v>
      </c>
      <c r="K49">
        <f ca="1">Monthly!J49*OFFSET('Project Map'!$H$2,LowProbability!K$2,0)</f>
        <v>0</v>
      </c>
      <c r="L49">
        <f ca="1">Monthly!K49*OFFSET('Project Map'!$H$2,LowProbability!L$2,0)</f>
        <v>0</v>
      </c>
      <c r="M49">
        <f ca="1">Monthly!L49*OFFSET('Project Map'!$H$2,LowProbability!M$2,0)</f>
        <v>0</v>
      </c>
      <c r="N49">
        <f ca="1">Monthly!M49*OFFSET('Project Map'!$H$2,LowProbability!N$2,0)</f>
        <v>0</v>
      </c>
      <c r="O49">
        <f ca="1">Monthly!N49*OFFSET('Project Map'!$H$2,LowProbability!O$2,0)</f>
        <v>0</v>
      </c>
      <c r="P49">
        <f ca="1">Monthly!O49*OFFSET('Project Map'!$H$2,LowProbability!P$2,0)</f>
        <v>57</v>
      </c>
      <c r="Q49">
        <f ca="1">Monthly!P49*OFFSET('Project Map'!$H$2,LowProbability!Q$2,0)</f>
        <v>11.5</v>
      </c>
      <c r="R49">
        <f ca="1">Monthly!Q49*OFFSET('Project Map'!$H$2,LowProbability!R$2,0)</f>
        <v>0</v>
      </c>
      <c r="S49">
        <f ca="1">Monthly!R49*OFFSET('Project Map'!$H$2,LowProbability!S$2,0)</f>
        <v>75</v>
      </c>
      <c r="T49">
        <f ca="1">Monthly!S49*OFFSET('Project Map'!$H$2,LowProbability!T$2,0)</f>
        <v>0</v>
      </c>
      <c r="U49">
        <f ca="1">Monthly!T49*OFFSET('Project Map'!$H$2,LowProbability!U$2,0)</f>
        <v>0</v>
      </c>
      <c r="V49">
        <f ca="1">Monthly!U49*OFFSET('Project Map'!$H$2,LowProbability!V$2,0)</f>
        <v>45</v>
      </c>
      <c r="W49">
        <f ca="1">Monthly!V49*OFFSET('Project Map'!$H$2,LowProbability!W$2,0)</f>
        <v>0</v>
      </c>
    </row>
    <row r="50" spans="2:23" x14ac:dyDescent="0.25">
      <c r="B50" s="6">
        <v>47088</v>
      </c>
      <c r="C50">
        <f t="shared" ca="1" si="3"/>
        <v>592</v>
      </c>
      <c r="D50">
        <f t="shared" ca="1" si="1"/>
        <v>359.5</v>
      </c>
      <c r="E50">
        <f t="shared" ca="1" si="2"/>
        <v>112.5</v>
      </c>
      <c r="F50">
        <f ca="1">Monthly!E50*OFFSET('Project Map'!$H$2,LowProbability!F$2,0)</f>
        <v>120</v>
      </c>
      <c r="G50">
        <f ca="1">Monthly!F50*OFFSET('Project Map'!$H$2,LowProbability!G$2,0)</f>
        <v>180</v>
      </c>
      <c r="H50">
        <f ca="1">Monthly!G50*OFFSET('Project Map'!$H$2,LowProbability!H$2,0)</f>
        <v>0</v>
      </c>
      <c r="I50">
        <f ca="1">Monthly!H50*OFFSET('Project Map'!$H$2,LowProbability!I$2,0)</f>
        <v>30</v>
      </c>
      <c r="J50">
        <f ca="1">Monthly!I50*OFFSET('Project Map'!$H$2,LowProbability!J$2,0)</f>
        <v>58.5</v>
      </c>
      <c r="K50">
        <f ca="1">Monthly!J50*OFFSET('Project Map'!$H$2,LowProbability!K$2,0)</f>
        <v>0</v>
      </c>
      <c r="L50">
        <f ca="1">Monthly!K50*OFFSET('Project Map'!$H$2,LowProbability!L$2,0)</f>
        <v>0</v>
      </c>
      <c r="M50">
        <f ca="1">Monthly!L50*OFFSET('Project Map'!$H$2,LowProbability!M$2,0)</f>
        <v>0</v>
      </c>
      <c r="N50">
        <f ca="1">Monthly!M50*OFFSET('Project Map'!$H$2,LowProbability!N$2,0)</f>
        <v>0</v>
      </c>
      <c r="O50">
        <f ca="1">Monthly!N50*OFFSET('Project Map'!$H$2,LowProbability!O$2,0)</f>
        <v>0</v>
      </c>
      <c r="P50">
        <f ca="1">Monthly!O50*OFFSET('Project Map'!$H$2,LowProbability!P$2,0)</f>
        <v>57</v>
      </c>
      <c r="Q50">
        <f ca="1">Monthly!P50*OFFSET('Project Map'!$H$2,LowProbability!Q$2,0)</f>
        <v>11.5</v>
      </c>
      <c r="R50">
        <f ca="1">Monthly!Q50*OFFSET('Project Map'!$H$2,LowProbability!R$2,0)</f>
        <v>0</v>
      </c>
      <c r="S50">
        <f ca="1">Monthly!R50*OFFSET('Project Map'!$H$2,LowProbability!S$2,0)</f>
        <v>90</v>
      </c>
      <c r="T50">
        <f ca="1">Monthly!S50*OFFSET('Project Map'!$H$2,LowProbability!T$2,0)</f>
        <v>0</v>
      </c>
      <c r="U50">
        <f ca="1">Monthly!T50*OFFSET('Project Map'!$H$2,LowProbability!U$2,0)</f>
        <v>0</v>
      </c>
      <c r="V50">
        <f ca="1">Monthly!U50*OFFSET('Project Map'!$H$2,LowProbability!V$2,0)</f>
        <v>45</v>
      </c>
      <c r="W50">
        <f ca="1">Monthly!V50*OFFSET('Project Map'!$H$2,LowProbability!W$2,0)</f>
        <v>0</v>
      </c>
    </row>
    <row r="51" spans="2:23" x14ac:dyDescent="0.25">
      <c r="B51" s="6">
        <v>47119</v>
      </c>
      <c r="C51">
        <f t="shared" ca="1" si="3"/>
        <v>656.15</v>
      </c>
      <c r="D51">
        <f t="shared" ca="1" si="1"/>
        <v>423.65</v>
      </c>
      <c r="E51">
        <f t="shared" ca="1" si="2"/>
        <v>112.5</v>
      </c>
      <c r="F51">
        <f ca="1">Monthly!E51*OFFSET('Project Map'!$H$2,LowProbability!F$2,0)</f>
        <v>120</v>
      </c>
      <c r="G51">
        <f ca="1">Monthly!F51*OFFSET('Project Map'!$H$2,LowProbability!G$2,0)</f>
        <v>225</v>
      </c>
      <c r="H51">
        <f ca="1">Monthly!G51*OFFSET('Project Map'!$H$2,LowProbability!H$2,0)</f>
        <v>0</v>
      </c>
      <c r="I51">
        <f ca="1">Monthly!H51*OFFSET('Project Map'!$H$2,LowProbability!I$2,0)</f>
        <v>30</v>
      </c>
      <c r="J51">
        <f ca="1">Monthly!I51*OFFSET('Project Map'!$H$2,LowProbability!J$2,0)</f>
        <v>62.4</v>
      </c>
      <c r="K51">
        <f ca="1">Monthly!J51*OFFSET('Project Map'!$H$2,LowProbability!K$2,0)</f>
        <v>0</v>
      </c>
      <c r="L51">
        <f ca="1">Monthly!K51*OFFSET('Project Map'!$H$2,LowProbability!L$2,0)</f>
        <v>0</v>
      </c>
      <c r="M51">
        <f ca="1">Monthly!L51*OFFSET('Project Map'!$H$2,LowProbability!M$2,0)</f>
        <v>0</v>
      </c>
      <c r="N51">
        <f ca="1">Monthly!M51*OFFSET('Project Map'!$H$2,LowProbability!N$2,0)</f>
        <v>0</v>
      </c>
      <c r="O51">
        <f ca="1">Monthly!N51*OFFSET('Project Map'!$H$2,LowProbability!O$2,0)</f>
        <v>0</v>
      </c>
      <c r="P51">
        <f ca="1">Monthly!O51*OFFSET('Project Map'!$H$2,LowProbability!P$2,0)</f>
        <v>69</v>
      </c>
      <c r="Q51">
        <f ca="1">Monthly!P51*OFFSET('Project Map'!$H$2,LowProbability!Q$2,0)</f>
        <v>11.5</v>
      </c>
      <c r="R51">
        <f ca="1">Monthly!Q51*OFFSET('Project Map'!$H$2,LowProbability!R$2,0)</f>
        <v>0</v>
      </c>
      <c r="S51">
        <f ca="1">Monthly!R51*OFFSET('Project Map'!$H$2,LowProbability!S$2,0)</f>
        <v>90</v>
      </c>
      <c r="T51">
        <f ca="1">Monthly!S51*OFFSET('Project Map'!$H$2,LowProbability!T$2,0)</f>
        <v>0</v>
      </c>
      <c r="U51">
        <f ca="1">Monthly!T51*OFFSET('Project Map'!$H$2,LowProbability!U$2,0)</f>
        <v>3.25</v>
      </c>
      <c r="V51">
        <f ca="1">Monthly!U51*OFFSET('Project Map'!$H$2,LowProbability!V$2,0)</f>
        <v>45</v>
      </c>
      <c r="W51">
        <f ca="1">Monthly!V51*OFFSET('Project Map'!$H$2,LowProbability!W$2,0)</f>
        <v>0</v>
      </c>
    </row>
    <row r="52" spans="2:23" x14ac:dyDescent="0.25">
      <c r="B52" s="6">
        <v>47150</v>
      </c>
      <c r="C52">
        <f t="shared" ca="1" si="3"/>
        <v>660.05</v>
      </c>
      <c r="D52">
        <f t="shared" ca="1" si="1"/>
        <v>427.55</v>
      </c>
      <c r="E52">
        <f t="shared" ca="1" si="2"/>
        <v>112.5</v>
      </c>
      <c r="F52">
        <f ca="1">Monthly!E52*OFFSET('Project Map'!$H$2,LowProbability!F$2,0)</f>
        <v>120</v>
      </c>
      <c r="G52">
        <f ca="1">Monthly!F52*OFFSET('Project Map'!$H$2,LowProbability!G$2,0)</f>
        <v>225</v>
      </c>
      <c r="H52">
        <f ca="1">Monthly!G52*OFFSET('Project Map'!$H$2,LowProbability!H$2,0)</f>
        <v>0</v>
      </c>
      <c r="I52">
        <f ca="1">Monthly!H52*OFFSET('Project Map'!$H$2,LowProbability!I$2,0)</f>
        <v>30</v>
      </c>
      <c r="J52">
        <f ca="1">Monthly!I52*OFFSET('Project Map'!$H$2,LowProbability!J$2,0)</f>
        <v>66.3</v>
      </c>
      <c r="K52">
        <f ca="1">Monthly!J52*OFFSET('Project Map'!$H$2,LowProbability!K$2,0)</f>
        <v>0</v>
      </c>
      <c r="L52">
        <f ca="1">Monthly!K52*OFFSET('Project Map'!$H$2,LowProbability!L$2,0)</f>
        <v>0</v>
      </c>
      <c r="M52">
        <f ca="1">Monthly!L52*OFFSET('Project Map'!$H$2,LowProbability!M$2,0)</f>
        <v>0</v>
      </c>
      <c r="N52">
        <f ca="1">Monthly!M52*OFFSET('Project Map'!$H$2,LowProbability!N$2,0)</f>
        <v>0</v>
      </c>
      <c r="O52">
        <f ca="1">Monthly!N52*OFFSET('Project Map'!$H$2,LowProbability!O$2,0)</f>
        <v>0</v>
      </c>
      <c r="P52">
        <f ca="1">Monthly!O52*OFFSET('Project Map'!$H$2,LowProbability!P$2,0)</f>
        <v>69</v>
      </c>
      <c r="Q52">
        <f ca="1">Monthly!P52*OFFSET('Project Map'!$H$2,LowProbability!Q$2,0)</f>
        <v>11.5</v>
      </c>
      <c r="R52">
        <f ca="1">Monthly!Q52*OFFSET('Project Map'!$H$2,LowProbability!R$2,0)</f>
        <v>0</v>
      </c>
      <c r="S52">
        <f ca="1">Monthly!R52*OFFSET('Project Map'!$H$2,LowProbability!S$2,0)</f>
        <v>90</v>
      </c>
      <c r="T52">
        <f ca="1">Monthly!S52*OFFSET('Project Map'!$H$2,LowProbability!T$2,0)</f>
        <v>0</v>
      </c>
      <c r="U52">
        <f ca="1">Monthly!T52*OFFSET('Project Map'!$H$2,LowProbability!U$2,0)</f>
        <v>3.25</v>
      </c>
      <c r="V52">
        <f ca="1">Monthly!U52*OFFSET('Project Map'!$H$2,LowProbability!V$2,0)</f>
        <v>45</v>
      </c>
      <c r="W52">
        <f ca="1">Monthly!V52*OFFSET('Project Map'!$H$2,LowProbability!W$2,0)</f>
        <v>0</v>
      </c>
    </row>
    <row r="53" spans="2:23" x14ac:dyDescent="0.25">
      <c r="B53" s="6">
        <v>47178</v>
      </c>
      <c r="C53">
        <f t="shared" ca="1" si="3"/>
        <v>678.95</v>
      </c>
      <c r="D53">
        <f t="shared" ca="1" si="1"/>
        <v>431.45</v>
      </c>
      <c r="E53">
        <f t="shared" ca="1" si="2"/>
        <v>127.5</v>
      </c>
      <c r="F53">
        <f ca="1">Monthly!E53*OFFSET('Project Map'!$H$2,LowProbability!F$2,0)</f>
        <v>120</v>
      </c>
      <c r="G53">
        <f ca="1">Monthly!F53*OFFSET('Project Map'!$H$2,LowProbability!G$2,0)</f>
        <v>225</v>
      </c>
      <c r="H53">
        <f ca="1">Monthly!G53*OFFSET('Project Map'!$H$2,LowProbability!H$2,0)</f>
        <v>0</v>
      </c>
      <c r="I53">
        <f ca="1">Monthly!H53*OFFSET('Project Map'!$H$2,LowProbability!I$2,0)</f>
        <v>30</v>
      </c>
      <c r="J53">
        <f ca="1">Monthly!I53*OFFSET('Project Map'!$H$2,LowProbability!J$2,0)</f>
        <v>70.2</v>
      </c>
      <c r="K53">
        <f ca="1">Monthly!J53*OFFSET('Project Map'!$H$2,LowProbability!K$2,0)</f>
        <v>0</v>
      </c>
      <c r="L53">
        <f ca="1">Monthly!K53*OFFSET('Project Map'!$H$2,LowProbability!L$2,0)</f>
        <v>0</v>
      </c>
      <c r="M53">
        <f ca="1">Monthly!L53*OFFSET('Project Map'!$H$2,LowProbability!M$2,0)</f>
        <v>0</v>
      </c>
      <c r="N53">
        <f ca="1">Monthly!M53*OFFSET('Project Map'!$H$2,LowProbability!N$2,0)</f>
        <v>0</v>
      </c>
      <c r="O53">
        <f ca="1">Monthly!N53*OFFSET('Project Map'!$H$2,LowProbability!O$2,0)</f>
        <v>0</v>
      </c>
      <c r="P53">
        <f ca="1">Monthly!O53*OFFSET('Project Map'!$H$2,LowProbability!P$2,0)</f>
        <v>69</v>
      </c>
      <c r="Q53">
        <f ca="1">Monthly!P53*OFFSET('Project Map'!$H$2,LowProbability!Q$2,0)</f>
        <v>11.5</v>
      </c>
      <c r="R53">
        <f ca="1">Monthly!Q53*OFFSET('Project Map'!$H$2,LowProbability!R$2,0)</f>
        <v>0</v>
      </c>
      <c r="S53">
        <f ca="1">Monthly!R53*OFFSET('Project Map'!$H$2,LowProbability!S$2,0)</f>
        <v>105</v>
      </c>
      <c r="T53">
        <f ca="1">Monthly!S53*OFFSET('Project Map'!$H$2,LowProbability!T$2,0)</f>
        <v>0</v>
      </c>
      <c r="U53">
        <f ca="1">Monthly!T53*OFFSET('Project Map'!$H$2,LowProbability!U$2,0)</f>
        <v>3.25</v>
      </c>
      <c r="V53">
        <f ca="1">Monthly!U53*OFFSET('Project Map'!$H$2,LowProbability!V$2,0)</f>
        <v>45</v>
      </c>
      <c r="W53">
        <f ca="1">Monthly!V53*OFFSET('Project Map'!$H$2,LowProbability!W$2,0)</f>
        <v>0</v>
      </c>
    </row>
    <row r="54" spans="2:23" x14ac:dyDescent="0.25">
      <c r="B54" s="6">
        <v>47209</v>
      </c>
      <c r="C54">
        <f t="shared" ca="1" si="3"/>
        <v>693.35</v>
      </c>
      <c r="D54">
        <f t="shared" ca="1" si="1"/>
        <v>445.85</v>
      </c>
      <c r="E54">
        <f t="shared" ca="1" si="2"/>
        <v>127.5</v>
      </c>
      <c r="F54">
        <f ca="1">Monthly!E54*OFFSET('Project Map'!$H$2,LowProbability!F$2,0)</f>
        <v>120</v>
      </c>
      <c r="G54">
        <f ca="1">Monthly!F54*OFFSET('Project Map'!$H$2,LowProbability!G$2,0)</f>
        <v>225</v>
      </c>
      <c r="H54">
        <f ca="1">Monthly!G54*OFFSET('Project Map'!$H$2,LowProbability!H$2,0)</f>
        <v>0</v>
      </c>
      <c r="I54">
        <f ca="1">Monthly!H54*OFFSET('Project Map'!$H$2,LowProbability!I$2,0)</f>
        <v>30</v>
      </c>
      <c r="J54">
        <f ca="1">Monthly!I54*OFFSET('Project Map'!$H$2,LowProbability!J$2,0)</f>
        <v>74.099999999999994</v>
      </c>
      <c r="K54">
        <f ca="1">Monthly!J54*OFFSET('Project Map'!$H$2,LowProbability!K$2,0)</f>
        <v>0</v>
      </c>
      <c r="L54">
        <f ca="1">Monthly!K54*OFFSET('Project Map'!$H$2,LowProbability!L$2,0)</f>
        <v>0</v>
      </c>
      <c r="M54">
        <f ca="1">Monthly!L54*OFFSET('Project Map'!$H$2,LowProbability!M$2,0)</f>
        <v>0</v>
      </c>
      <c r="N54">
        <f ca="1">Monthly!M54*OFFSET('Project Map'!$H$2,LowProbability!N$2,0)</f>
        <v>0</v>
      </c>
      <c r="O54">
        <f ca="1">Monthly!N54*OFFSET('Project Map'!$H$2,LowProbability!O$2,0)</f>
        <v>0</v>
      </c>
      <c r="P54">
        <f ca="1">Monthly!O54*OFFSET('Project Map'!$H$2,LowProbability!P$2,0)</f>
        <v>79.5</v>
      </c>
      <c r="Q54">
        <f ca="1">Monthly!P54*OFFSET('Project Map'!$H$2,LowProbability!Q$2,0)</f>
        <v>11.5</v>
      </c>
      <c r="R54">
        <f ca="1">Monthly!Q54*OFFSET('Project Map'!$H$2,LowProbability!R$2,0)</f>
        <v>0</v>
      </c>
      <c r="S54">
        <f ca="1">Monthly!R54*OFFSET('Project Map'!$H$2,LowProbability!S$2,0)</f>
        <v>105</v>
      </c>
      <c r="T54">
        <f ca="1">Monthly!S54*OFFSET('Project Map'!$H$2,LowProbability!T$2,0)</f>
        <v>0</v>
      </c>
      <c r="U54">
        <f ca="1">Monthly!T54*OFFSET('Project Map'!$H$2,LowProbability!U$2,0)</f>
        <v>3.25</v>
      </c>
      <c r="V54">
        <f ca="1">Monthly!U54*OFFSET('Project Map'!$H$2,LowProbability!V$2,0)</f>
        <v>45</v>
      </c>
      <c r="W54">
        <f ca="1">Monthly!V54*OFFSET('Project Map'!$H$2,LowProbability!W$2,0)</f>
        <v>0</v>
      </c>
    </row>
    <row r="55" spans="2:23" x14ac:dyDescent="0.25">
      <c r="B55" s="6">
        <v>47239</v>
      </c>
      <c r="C55">
        <f t="shared" ca="1" si="3"/>
        <v>697.25</v>
      </c>
      <c r="D55">
        <f t="shared" ca="1" si="1"/>
        <v>449.75</v>
      </c>
      <c r="E55">
        <f t="shared" ca="1" si="2"/>
        <v>127.5</v>
      </c>
      <c r="F55">
        <f ca="1">Monthly!E55*OFFSET('Project Map'!$H$2,LowProbability!F$2,0)</f>
        <v>120</v>
      </c>
      <c r="G55">
        <f ca="1">Monthly!F55*OFFSET('Project Map'!$H$2,LowProbability!G$2,0)</f>
        <v>225</v>
      </c>
      <c r="H55">
        <f ca="1">Monthly!G55*OFFSET('Project Map'!$H$2,LowProbability!H$2,0)</f>
        <v>0</v>
      </c>
      <c r="I55">
        <f ca="1">Monthly!H55*OFFSET('Project Map'!$H$2,LowProbability!I$2,0)</f>
        <v>30</v>
      </c>
      <c r="J55">
        <f ca="1">Monthly!I55*OFFSET('Project Map'!$H$2,LowProbability!J$2,0)</f>
        <v>78</v>
      </c>
      <c r="K55">
        <f ca="1">Monthly!J55*OFFSET('Project Map'!$H$2,LowProbability!K$2,0)</f>
        <v>0</v>
      </c>
      <c r="L55">
        <f ca="1">Monthly!K55*OFFSET('Project Map'!$H$2,LowProbability!L$2,0)</f>
        <v>0</v>
      </c>
      <c r="M55">
        <f ca="1">Monthly!L55*OFFSET('Project Map'!$H$2,LowProbability!M$2,0)</f>
        <v>0</v>
      </c>
      <c r="N55">
        <f ca="1">Monthly!M55*OFFSET('Project Map'!$H$2,LowProbability!N$2,0)</f>
        <v>0</v>
      </c>
      <c r="O55">
        <f ca="1">Monthly!N55*OFFSET('Project Map'!$H$2,LowProbability!O$2,0)</f>
        <v>0</v>
      </c>
      <c r="P55">
        <f ca="1">Monthly!O55*OFFSET('Project Map'!$H$2,LowProbability!P$2,0)</f>
        <v>79.5</v>
      </c>
      <c r="Q55">
        <f ca="1">Monthly!P55*OFFSET('Project Map'!$H$2,LowProbability!Q$2,0)</f>
        <v>11.5</v>
      </c>
      <c r="R55">
        <f ca="1">Monthly!Q55*OFFSET('Project Map'!$H$2,LowProbability!R$2,0)</f>
        <v>0</v>
      </c>
      <c r="S55">
        <f ca="1">Monthly!R55*OFFSET('Project Map'!$H$2,LowProbability!S$2,0)</f>
        <v>105</v>
      </c>
      <c r="T55">
        <f ca="1">Monthly!S55*OFFSET('Project Map'!$H$2,LowProbability!T$2,0)</f>
        <v>0</v>
      </c>
      <c r="U55">
        <f ca="1">Monthly!T55*OFFSET('Project Map'!$H$2,LowProbability!U$2,0)</f>
        <v>3.25</v>
      </c>
      <c r="V55">
        <f ca="1">Monthly!U55*OFFSET('Project Map'!$H$2,LowProbability!V$2,0)</f>
        <v>45</v>
      </c>
      <c r="W55">
        <f ca="1">Monthly!V55*OFFSET('Project Map'!$H$2,LowProbability!W$2,0)</f>
        <v>0</v>
      </c>
    </row>
    <row r="56" spans="2:23" x14ac:dyDescent="0.25">
      <c r="B56" s="6">
        <v>47270</v>
      </c>
      <c r="C56">
        <f t="shared" ca="1" si="3"/>
        <v>716.15</v>
      </c>
      <c r="D56">
        <f t="shared" ca="1" si="1"/>
        <v>453.65</v>
      </c>
      <c r="E56">
        <f t="shared" ca="1" si="2"/>
        <v>142.5</v>
      </c>
      <c r="F56">
        <f ca="1">Monthly!E56*OFFSET('Project Map'!$H$2,LowProbability!F$2,0)</f>
        <v>120</v>
      </c>
      <c r="G56">
        <f ca="1">Monthly!F56*OFFSET('Project Map'!$H$2,LowProbability!G$2,0)</f>
        <v>225</v>
      </c>
      <c r="H56">
        <f ca="1">Monthly!G56*OFFSET('Project Map'!$H$2,LowProbability!H$2,0)</f>
        <v>0</v>
      </c>
      <c r="I56">
        <f ca="1">Monthly!H56*OFFSET('Project Map'!$H$2,LowProbability!I$2,0)</f>
        <v>30</v>
      </c>
      <c r="J56">
        <f ca="1">Monthly!I56*OFFSET('Project Map'!$H$2,LowProbability!J$2,0)</f>
        <v>81.899999999999991</v>
      </c>
      <c r="K56">
        <f ca="1">Monthly!J56*OFFSET('Project Map'!$H$2,LowProbability!K$2,0)</f>
        <v>0</v>
      </c>
      <c r="L56">
        <f ca="1">Monthly!K56*OFFSET('Project Map'!$H$2,LowProbability!L$2,0)</f>
        <v>0</v>
      </c>
      <c r="M56">
        <f ca="1">Monthly!L56*OFFSET('Project Map'!$H$2,LowProbability!M$2,0)</f>
        <v>0</v>
      </c>
      <c r="N56">
        <f ca="1">Monthly!M56*OFFSET('Project Map'!$H$2,LowProbability!N$2,0)</f>
        <v>0</v>
      </c>
      <c r="O56">
        <f ca="1">Monthly!N56*OFFSET('Project Map'!$H$2,LowProbability!O$2,0)</f>
        <v>0</v>
      </c>
      <c r="P56">
        <f ca="1">Monthly!O56*OFFSET('Project Map'!$H$2,LowProbability!P$2,0)</f>
        <v>79.5</v>
      </c>
      <c r="Q56">
        <f ca="1">Monthly!P56*OFFSET('Project Map'!$H$2,LowProbability!Q$2,0)</f>
        <v>11.5</v>
      </c>
      <c r="R56">
        <f ca="1">Monthly!Q56*OFFSET('Project Map'!$H$2,LowProbability!R$2,0)</f>
        <v>0</v>
      </c>
      <c r="S56">
        <f ca="1">Monthly!R56*OFFSET('Project Map'!$H$2,LowProbability!S$2,0)</f>
        <v>120</v>
      </c>
      <c r="T56">
        <f ca="1">Monthly!S56*OFFSET('Project Map'!$H$2,LowProbability!T$2,0)</f>
        <v>0</v>
      </c>
      <c r="U56">
        <f ca="1">Monthly!T56*OFFSET('Project Map'!$H$2,LowProbability!U$2,0)</f>
        <v>3.25</v>
      </c>
      <c r="V56">
        <f ca="1">Monthly!U56*OFFSET('Project Map'!$H$2,LowProbability!V$2,0)</f>
        <v>45</v>
      </c>
      <c r="W56">
        <f ca="1">Monthly!V56*OFFSET('Project Map'!$H$2,LowProbability!W$2,0)</f>
        <v>0</v>
      </c>
    </row>
    <row r="57" spans="2:23" x14ac:dyDescent="0.25">
      <c r="B57" s="6">
        <v>47300</v>
      </c>
      <c r="C57">
        <f t="shared" ca="1" si="3"/>
        <v>793.25</v>
      </c>
      <c r="D57">
        <f t="shared" ca="1" si="1"/>
        <v>508.25</v>
      </c>
      <c r="E57">
        <f t="shared" ca="1" si="2"/>
        <v>165</v>
      </c>
      <c r="F57">
        <f ca="1">Monthly!E57*OFFSET('Project Map'!$H$2,LowProbability!F$2,0)</f>
        <v>120</v>
      </c>
      <c r="G57">
        <f ca="1">Monthly!F57*OFFSET('Project Map'!$H$2,LowProbability!G$2,0)</f>
        <v>241.2</v>
      </c>
      <c r="H57">
        <f ca="1">Monthly!G57*OFFSET('Project Map'!$H$2,LowProbability!H$2,0)</f>
        <v>0</v>
      </c>
      <c r="I57">
        <f ca="1">Monthly!H57*OFFSET('Project Map'!$H$2,LowProbability!I$2,0)</f>
        <v>30</v>
      </c>
      <c r="J57">
        <f ca="1">Monthly!I57*OFFSET('Project Map'!$H$2,LowProbability!J$2,0)</f>
        <v>85.8</v>
      </c>
      <c r="K57">
        <f ca="1">Monthly!J57*OFFSET('Project Map'!$H$2,LowProbability!K$2,0)</f>
        <v>0</v>
      </c>
      <c r="L57">
        <f ca="1">Monthly!K57*OFFSET('Project Map'!$H$2,LowProbability!L$2,0)</f>
        <v>0</v>
      </c>
      <c r="M57">
        <f ca="1">Monthly!L57*OFFSET('Project Map'!$H$2,LowProbability!M$2,0)</f>
        <v>0</v>
      </c>
      <c r="N57">
        <f ca="1">Monthly!M57*OFFSET('Project Map'!$H$2,LowProbability!N$2,0)</f>
        <v>0</v>
      </c>
      <c r="O57">
        <f ca="1">Monthly!N57*OFFSET('Project Map'!$H$2,LowProbability!O$2,0)</f>
        <v>0</v>
      </c>
      <c r="P57">
        <f ca="1">Monthly!O57*OFFSET('Project Map'!$H$2,LowProbability!P$2,0)</f>
        <v>91.5</v>
      </c>
      <c r="Q57">
        <f ca="1">Monthly!P57*OFFSET('Project Map'!$H$2,LowProbability!Q$2,0)</f>
        <v>11.5</v>
      </c>
      <c r="R57">
        <f ca="1">Monthly!Q57*OFFSET('Project Map'!$H$2,LowProbability!R$2,0)</f>
        <v>0</v>
      </c>
      <c r="S57">
        <f ca="1">Monthly!R57*OFFSET('Project Map'!$H$2,LowProbability!S$2,0)</f>
        <v>120</v>
      </c>
      <c r="T57">
        <f ca="1">Monthly!S57*OFFSET('Project Map'!$H$2,LowProbability!T$2,0)</f>
        <v>0</v>
      </c>
      <c r="U57">
        <f ca="1">Monthly!T57*OFFSET('Project Map'!$H$2,LowProbability!U$2,0)</f>
        <v>3.25</v>
      </c>
      <c r="V57">
        <f ca="1">Monthly!U57*OFFSET('Project Map'!$H$2,LowProbability!V$2,0)</f>
        <v>90</v>
      </c>
      <c r="W57">
        <f ca="1">Monthly!V57*OFFSET('Project Map'!$H$2,LowProbability!W$2,0)</f>
        <v>0</v>
      </c>
    </row>
    <row r="58" spans="2:23" x14ac:dyDescent="0.25">
      <c r="B58" s="6">
        <v>47331</v>
      </c>
      <c r="C58">
        <f t="shared" ca="1" si="3"/>
        <v>797.15</v>
      </c>
      <c r="D58">
        <f t="shared" ca="1" si="1"/>
        <v>512.15</v>
      </c>
      <c r="E58">
        <f t="shared" ca="1" si="2"/>
        <v>165</v>
      </c>
      <c r="F58">
        <f ca="1">Monthly!E58*OFFSET('Project Map'!$H$2,LowProbability!F$2,0)</f>
        <v>120</v>
      </c>
      <c r="G58">
        <f ca="1">Monthly!F58*OFFSET('Project Map'!$H$2,LowProbability!G$2,0)</f>
        <v>241.2</v>
      </c>
      <c r="H58">
        <f ca="1">Monthly!G58*OFFSET('Project Map'!$H$2,LowProbability!H$2,0)</f>
        <v>0</v>
      </c>
      <c r="I58">
        <f ca="1">Monthly!H58*OFFSET('Project Map'!$H$2,LowProbability!I$2,0)</f>
        <v>30</v>
      </c>
      <c r="J58">
        <f ca="1">Monthly!I58*OFFSET('Project Map'!$H$2,LowProbability!J$2,0)</f>
        <v>89.7</v>
      </c>
      <c r="K58">
        <f ca="1">Monthly!J58*OFFSET('Project Map'!$H$2,LowProbability!K$2,0)</f>
        <v>0</v>
      </c>
      <c r="L58">
        <f ca="1">Monthly!K58*OFFSET('Project Map'!$H$2,LowProbability!L$2,0)</f>
        <v>0</v>
      </c>
      <c r="M58">
        <f ca="1">Monthly!L58*OFFSET('Project Map'!$H$2,LowProbability!M$2,0)</f>
        <v>0</v>
      </c>
      <c r="N58">
        <f ca="1">Monthly!M58*OFFSET('Project Map'!$H$2,LowProbability!N$2,0)</f>
        <v>0</v>
      </c>
      <c r="O58">
        <f ca="1">Monthly!N58*OFFSET('Project Map'!$H$2,LowProbability!O$2,0)</f>
        <v>0</v>
      </c>
      <c r="P58">
        <f ca="1">Monthly!O58*OFFSET('Project Map'!$H$2,LowProbability!P$2,0)</f>
        <v>91.5</v>
      </c>
      <c r="Q58">
        <f ca="1">Monthly!P58*OFFSET('Project Map'!$H$2,LowProbability!Q$2,0)</f>
        <v>11.5</v>
      </c>
      <c r="R58">
        <f ca="1">Monthly!Q58*OFFSET('Project Map'!$H$2,LowProbability!R$2,0)</f>
        <v>0</v>
      </c>
      <c r="S58">
        <f ca="1">Monthly!R58*OFFSET('Project Map'!$H$2,LowProbability!S$2,0)</f>
        <v>120</v>
      </c>
      <c r="T58">
        <f ca="1">Monthly!S58*OFFSET('Project Map'!$H$2,LowProbability!T$2,0)</f>
        <v>0</v>
      </c>
      <c r="U58">
        <f ca="1">Monthly!T58*OFFSET('Project Map'!$H$2,LowProbability!U$2,0)</f>
        <v>3.25</v>
      </c>
      <c r="V58">
        <f ca="1">Monthly!U58*OFFSET('Project Map'!$H$2,LowProbability!V$2,0)</f>
        <v>90</v>
      </c>
      <c r="W58">
        <f ca="1">Monthly!V58*OFFSET('Project Map'!$H$2,LowProbability!W$2,0)</f>
        <v>0</v>
      </c>
    </row>
    <row r="59" spans="2:23" x14ac:dyDescent="0.25">
      <c r="B59" s="6">
        <v>47362</v>
      </c>
      <c r="C59">
        <f t="shared" ca="1" si="3"/>
        <v>797.45</v>
      </c>
      <c r="D59">
        <f t="shared" ca="1" si="1"/>
        <v>512.45000000000005</v>
      </c>
      <c r="E59">
        <f t="shared" ca="1" si="2"/>
        <v>165</v>
      </c>
      <c r="F59">
        <f ca="1">Monthly!E59*OFFSET('Project Map'!$H$2,LowProbability!F$2,0)</f>
        <v>120</v>
      </c>
      <c r="G59">
        <f ca="1">Monthly!F59*OFFSET('Project Map'!$H$2,LowProbability!G$2,0)</f>
        <v>241.2</v>
      </c>
      <c r="H59">
        <f ca="1">Monthly!G59*OFFSET('Project Map'!$H$2,LowProbability!H$2,0)</f>
        <v>0</v>
      </c>
      <c r="I59">
        <f ca="1">Monthly!H59*OFFSET('Project Map'!$H$2,LowProbability!I$2,0)</f>
        <v>30</v>
      </c>
      <c r="J59">
        <f ca="1">Monthly!I59*OFFSET('Project Map'!$H$2,LowProbability!J$2,0)</f>
        <v>90</v>
      </c>
      <c r="K59">
        <f ca="1">Monthly!J59*OFFSET('Project Map'!$H$2,LowProbability!K$2,0)</f>
        <v>0</v>
      </c>
      <c r="L59">
        <f ca="1">Monthly!K59*OFFSET('Project Map'!$H$2,LowProbability!L$2,0)</f>
        <v>0</v>
      </c>
      <c r="M59">
        <f ca="1">Monthly!L59*OFFSET('Project Map'!$H$2,LowProbability!M$2,0)</f>
        <v>0</v>
      </c>
      <c r="N59">
        <f ca="1">Monthly!M59*OFFSET('Project Map'!$H$2,LowProbability!N$2,0)</f>
        <v>0</v>
      </c>
      <c r="O59">
        <f ca="1">Monthly!N59*OFFSET('Project Map'!$H$2,LowProbability!O$2,0)</f>
        <v>0</v>
      </c>
      <c r="P59">
        <f ca="1">Monthly!O59*OFFSET('Project Map'!$H$2,LowProbability!P$2,0)</f>
        <v>91.5</v>
      </c>
      <c r="Q59">
        <f ca="1">Monthly!P59*OFFSET('Project Map'!$H$2,LowProbability!Q$2,0)</f>
        <v>11.5</v>
      </c>
      <c r="R59">
        <f ca="1">Monthly!Q59*OFFSET('Project Map'!$H$2,LowProbability!R$2,0)</f>
        <v>0</v>
      </c>
      <c r="S59">
        <f ca="1">Monthly!R59*OFFSET('Project Map'!$H$2,LowProbability!S$2,0)</f>
        <v>120</v>
      </c>
      <c r="T59">
        <f ca="1">Monthly!S59*OFFSET('Project Map'!$H$2,LowProbability!T$2,0)</f>
        <v>0</v>
      </c>
      <c r="U59">
        <f ca="1">Monthly!T59*OFFSET('Project Map'!$H$2,LowProbability!U$2,0)</f>
        <v>3.25</v>
      </c>
      <c r="V59">
        <f ca="1">Monthly!U59*OFFSET('Project Map'!$H$2,LowProbability!V$2,0)</f>
        <v>90</v>
      </c>
      <c r="W59">
        <f ca="1">Monthly!V59*OFFSET('Project Map'!$H$2,LowProbability!W$2,0)</f>
        <v>0</v>
      </c>
    </row>
    <row r="60" spans="2:23" x14ac:dyDescent="0.25">
      <c r="B60" s="6">
        <v>47392</v>
      </c>
      <c r="C60">
        <f t="shared" ca="1" si="3"/>
        <v>815.45</v>
      </c>
      <c r="D60">
        <f t="shared" ca="1" si="1"/>
        <v>530.45000000000005</v>
      </c>
      <c r="E60">
        <f t="shared" ca="1" si="2"/>
        <v>165</v>
      </c>
      <c r="F60">
        <f ca="1">Monthly!E60*OFFSET('Project Map'!$H$2,LowProbability!F$2,0)</f>
        <v>120</v>
      </c>
      <c r="G60">
        <f ca="1">Monthly!F60*OFFSET('Project Map'!$H$2,LowProbability!G$2,0)</f>
        <v>241.2</v>
      </c>
      <c r="H60">
        <f ca="1">Monthly!G60*OFFSET('Project Map'!$H$2,LowProbability!H$2,0)</f>
        <v>0</v>
      </c>
      <c r="I60">
        <f ca="1">Monthly!H60*OFFSET('Project Map'!$H$2,LowProbability!I$2,0)</f>
        <v>30</v>
      </c>
      <c r="J60">
        <f ca="1">Monthly!I60*OFFSET('Project Map'!$H$2,LowProbability!J$2,0)</f>
        <v>97.5</v>
      </c>
      <c r="K60">
        <f ca="1">Monthly!J60*OFFSET('Project Map'!$H$2,LowProbability!K$2,0)</f>
        <v>0</v>
      </c>
      <c r="L60">
        <f ca="1">Monthly!K60*OFFSET('Project Map'!$H$2,LowProbability!L$2,0)</f>
        <v>0</v>
      </c>
      <c r="M60">
        <f ca="1">Monthly!L60*OFFSET('Project Map'!$H$2,LowProbability!M$2,0)</f>
        <v>0</v>
      </c>
      <c r="N60">
        <f ca="1">Monthly!M60*OFFSET('Project Map'!$H$2,LowProbability!N$2,0)</f>
        <v>0</v>
      </c>
      <c r="O60">
        <f ca="1">Monthly!N60*OFFSET('Project Map'!$H$2,LowProbability!O$2,0)</f>
        <v>0</v>
      </c>
      <c r="P60">
        <f ca="1">Monthly!O60*OFFSET('Project Map'!$H$2,LowProbability!P$2,0)</f>
        <v>102</v>
      </c>
      <c r="Q60">
        <f ca="1">Monthly!P60*OFFSET('Project Map'!$H$2,LowProbability!Q$2,0)</f>
        <v>11.5</v>
      </c>
      <c r="R60">
        <f ca="1">Monthly!Q60*OFFSET('Project Map'!$H$2,LowProbability!R$2,0)</f>
        <v>0</v>
      </c>
      <c r="S60">
        <f ca="1">Monthly!R60*OFFSET('Project Map'!$H$2,LowProbability!S$2,0)</f>
        <v>120</v>
      </c>
      <c r="T60">
        <f ca="1">Monthly!S60*OFFSET('Project Map'!$H$2,LowProbability!T$2,0)</f>
        <v>0</v>
      </c>
      <c r="U60">
        <f ca="1">Monthly!T60*OFFSET('Project Map'!$H$2,LowProbability!U$2,0)</f>
        <v>3.25</v>
      </c>
      <c r="V60">
        <f ca="1">Monthly!U60*OFFSET('Project Map'!$H$2,LowProbability!V$2,0)</f>
        <v>90</v>
      </c>
      <c r="W60">
        <f ca="1">Monthly!V60*OFFSET('Project Map'!$H$2,LowProbability!W$2,0)</f>
        <v>0</v>
      </c>
    </row>
    <row r="61" spans="2:23" x14ac:dyDescent="0.25">
      <c r="B61" s="6">
        <v>47423</v>
      </c>
      <c r="C61">
        <f t="shared" ca="1" si="3"/>
        <v>819.34999999999991</v>
      </c>
      <c r="D61">
        <f t="shared" ca="1" si="1"/>
        <v>534.34999999999991</v>
      </c>
      <c r="E61">
        <f t="shared" ca="1" si="2"/>
        <v>165</v>
      </c>
      <c r="F61">
        <f ca="1">Monthly!E61*OFFSET('Project Map'!$H$2,LowProbability!F$2,0)</f>
        <v>120</v>
      </c>
      <c r="G61">
        <f ca="1">Monthly!F61*OFFSET('Project Map'!$H$2,LowProbability!G$2,0)</f>
        <v>241.2</v>
      </c>
      <c r="H61">
        <f ca="1">Monthly!G61*OFFSET('Project Map'!$H$2,LowProbability!H$2,0)</f>
        <v>0</v>
      </c>
      <c r="I61">
        <f ca="1">Monthly!H61*OFFSET('Project Map'!$H$2,LowProbability!I$2,0)</f>
        <v>30</v>
      </c>
      <c r="J61">
        <f ca="1">Monthly!I61*OFFSET('Project Map'!$H$2,LowProbability!J$2,0)</f>
        <v>101.39999999999999</v>
      </c>
      <c r="K61">
        <f ca="1">Monthly!J61*OFFSET('Project Map'!$H$2,LowProbability!K$2,0)</f>
        <v>0</v>
      </c>
      <c r="L61">
        <f ca="1">Monthly!K61*OFFSET('Project Map'!$H$2,LowProbability!L$2,0)</f>
        <v>0</v>
      </c>
      <c r="M61">
        <f ca="1">Monthly!L61*OFFSET('Project Map'!$H$2,LowProbability!M$2,0)</f>
        <v>0</v>
      </c>
      <c r="N61">
        <f ca="1">Monthly!M61*OFFSET('Project Map'!$H$2,LowProbability!N$2,0)</f>
        <v>0</v>
      </c>
      <c r="O61">
        <f ca="1">Monthly!N61*OFFSET('Project Map'!$H$2,LowProbability!O$2,0)</f>
        <v>0</v>
      </c>
      <c r="P61">
        <f ca="1">Monthly!O61*OFFSET('Project Map'!$H$2,LowProbability!P$2,0)</f>
        <v>102</v>
      </c>
      <c r="Q61">
        <f ca="1">Monthly!P61*OFFSET('Project Map'!$H$2,LowProbability!Q$2,0)</f>
        <v>11.5</v>
      </c>
      <c r="R61">
        <f ca="1">Monthly!Q61*OFFSET('Project Map'!$H$2,LowProbability!R$2,0)</f>
        <v>0</v>
      </c>
      <c r="S61">
        <f ca="1">Monthly!R61*OFFSET('Project Map'!$H$2,LowProbability!S$2,0)</f>
        <v>120</v>
      </c>
      <c r="T61">
        <f ca="1">Monthly!S61*OFFSET('Project Map'!$H$2,LowProbability!T$2,0)</f>
        <v>0</v>
      </c>
      <c r="U61">
        <f ca="1">Monthly!T61*OFFSET('Project Map'!$H$2,LowProbability!U$2,0)</f>
        <v>3.25</v>
      </c>
      <c r="V61">
        <f ca="1">Monthly!U61*OFFSET('Project Map'!$H$2,LowProbability!V$2,0)</f>
        <v>90</v>
      </c>
      <c r="W61">
        <f ca="1">Monthly!V61*OFFSET('Project Map'!$H$2,LowProbability!W$2,0)</f>
        <v>0</v>
      </c>
    </row>
    <row r="62" spans="2:23" x14ac:dyDescent="0.25">
      <c r="B62" s="6">
        <v>47453</v>
      </c>
      <c r="C62">
        <f t="shared" ca="1" si="3"/>
        <v>826.84999999999991</v>
      </c>
      <c r="D62">
        <f t="shared" ca="1" si="1"/>
        <v>541.84999999999991</v>
      </c>
      <c r="E62">
        <f t="shared" ca="1" si="2"/>
        <v>165</v>
      </c>
      <c r="F62">
        <f ca="1">Monthly!E62*OFFSET('Project Map'!$H$2,LowProbability!F$2,0)</f>
        <v>120</v>
      </c>
      <c r="G62">
        <f ca="1">Monthly!F62*OFFSET('Project Map'!$H$2,LowProbability!G$2,0)</f>
        <v>241.2</v>
      </c>
      <c r="H62">
        <f ca="1">Monthly!G62*OFFSET('Project Map'!$H$2,LowProbability!H$2,0)</f>
        <v>0</v>
      </c>
      <c r="I62">
        <f ca="1">Monthly!H62*OFFSET('Project Map'!$H$2,LowProbability!I$2,0)</f>
        <v>30</v>
      </c>
      <c r="J62">
        <f ca="1">Monthly!I62*OFFSET('Project Map'!$H$2,LowProbability!J$2,0)</f>
        <v>108.89999999999999</v>
      </c>
      <c r="K62">
        <f ca="1">Monthly!J62*OFFSET('Project Map'!$H$2,LowProbability!K$2,0)</f>
        <v>0</v>
      </c>
      <c r="L62">
        <f ca="1">Monthly!K62*OFFSET('Project Map'!$H$2,LowProbability!L$2,0)</f>
        <v>0</v>
      </c>
      <c r="M62">
        <f ca="1">Monthly!L62*OFFSET('Project Map'!$H$2,LowProbability!M$2,0)</f>
        <v>0</v>
      </c>
      <c r="N62">
        <f ca="1">Monthly!M62*OFFSET('Project Map'!$H$2,LowProbability!N$2,0)</f>
        <v>0</v>
      </c>
      <c r="O62">
        <f ca="1">Monthly!N62*OFFSET('Project Map'!$H$2,LowProbability!O$2,0)</f>
        <v>0</v>
      </c>
      <c r="P62">
        <f ca="1">Monthly!O62*OFFSET('Project Map'!$H$2,LowProbability!P$2,0)</f>
        <v>102</v>
      </c>
      <c r="Q62">
        <f ca="1">Monthly!P62*OFFSET('Project Map'!$H$2,LowProbability!Q$2,0)</f>
        <v>11.5</v>
      </c>
      <c r="R62">
        <f ca="1">Monthly!Q62*OFFSET('Project Map'!$H$2,LowProbability!R$2,0)</f>
        <v>0</v>
      </c>
      <c r="S62">
        <f ca="1">Monthly!R62*OFFSET('Project Map'!$H$2,LowProbability!S$2,0)</f>
        <v>120</v>
      </c>
      <c r="T62">
        <f ca="1">Monthly!S62*OFFSET('Project Map'!$H$2,LowProbability!T$2,0)</f>
        <v>0</v>
      </c>
      <c r="U62">
        <f ca="1">Monthly!T62*OFFSET('Project Map'!$H$2,LowProbability!U$2,0)</f>
        <v>3.25</v>
      </c>
      <c r="V62">
        <f ca="1">Monthly!U62*OFFSET('Project Map'!$H$2,LowProbability!V$2,0)</f>
        <v>90</v>
      </c>
      <c r="W62">
        <f ca="1">Monthly!V62*OFFSET('Project Map'!$H$2,LowProbability!W$2,0)</f>
        <v>0</v>
      </c>
    </row>
    <row r="63" spans="2:23" x14ac:dyDescent="0.25">
      <c r="B63" s="6">
        <v>47484</v>
      </c>
      <c r="C63">
        <f t="shared" ca="1" si="3"/>
        <v>892.45</v>
      </c>
      <c r="D63">
        <f t="shared" ca="1" si="1"/>
        <v>601.95000000000005</v>
      </c>
      <c r="E63">
        <f t="shared" ca="1" si="2"/>
        <v>170.5</v>
      </c>
      <c r="F63">
        <f ca="1">Monthly!E63*OFFSET('Project Map'!$H$2,LowProbability!F$2,0)</f>
        <v>120</v>
      </c>
      <c r="G63">
        <f ca="1">Monthly!F63*OFFSET('Project Map'!$H$2,LowProbability!G$2,0)</f>
        <v>241.2</v>
      </c>
      <c r="H63">
        <f ca="1">Monthly!G63*OFFSET('Project Map'!$H$2,LowProbability!H$2,0)</f>
        <v>45</v>
      </c>
      <c r="I63">
        <f ca="1">Monthly!H63*OFFSET('Project Map'!$H$2,LowProbability!I$2,0)</f>
        <v>30</v>
      </c>
      <c r="J63">
        <f ca="1">Monthly!I63*OFFSET('Project Map'!$H$2,LowProbability!J$2,0)</f>
        <v>112.5</v>
      </c>
      <c r="K63">
        <f ca="1">Monthly!J63*OFFSET('Project Map'!$H$2,LowProbability!K$2,0)</f>
        <v>0</v>
      </c>
      <c r="L63">
        <f ca="1">Monthly!K63*OFFSET('Project Map'!$H$2,LowProbability!L$2,0)</f>
        <v>0</v>
      </c>
      <c r="M63">
        <f ca="1">Monthly!L63*OFFSET('Project Map'!$H$2,LowProbability!M$2,0)</f>
        <v>0</v>
      </c>
      <c r="N63">
        <f ca="1">Monthly!M63*OFFSET('Project Map'!$H$2,LowProbability!N$2,0)</f>
        <v>11</v>
      </c>
      <c r="O63">
        <f ca="1">Monthly!N63*OFFSET('Project Map'!$H$2,LowProbability!O$2,0)</f>
        <v>0</v>
      </c>
      <c r="P63">
        <f ca="1">Monthly!O63*OFFSET('Project Map'!$H$2,LowProbability!P$2,0)</f>
        <v>108</v>
      </c>
      <c r="Q63">
        <f ca="1">Monthly!P63*OFFSET('Project Map'!$H$2,LowProbability!Q$2,0)</f>
        <v>11.5</v>
      </c>
      <c r="R63">
        <f ca="1">Monthly!Q63*OFFSET('Project Map'!$H$2,LowProbability!R$2,0)</f>
        <v>0</v>
      </c>
      <c r="S63">
        <f ca="1">Monthly!R63*OFFSET('Project Map'!$H$2,LowProbability!S$2,0)</f>
        <v>120</v>
      </c>
      <c r="T63">
        <f ca="1">Monthly!S63*OFFSET('Project Map'!$H$2,LowProbability!T$2,0)</f>
        <v>0</v>
      </c>
      <c r="U63">
        <f ca="1">Monthly!T63*OFFSET('Project Map'!$H$2,LowProbability!U$2,0)</f>
        <v>3.25</v>
      </c>
      <c r="V63">
        <f ca="1">Monthly!U63*OFFSET('Project Map'!$H$2,LowProbability!V$2,0)</f>
        <v>90</v>
      </c>
      <c r="W63">
        <f ca="1">Monthly!V63*OFFSET('Project Map'!$H$2,LowProbability!W$2,0)</f>
        <v>0</v>
      </c>
    </row>
    <row r="64" spans="2:23" x14ac:dyDescent="0.25">
      <c r="B64" s="6">
        <v>47515</v>
      </c>
      <c r="C64">
        <f t="shared" ca="1" si="3"/>
        <v>896.35</v>
      </c>
      <c r="D64">
        <f t="shared" ca="1" si="1"/>
        <v>605.84999999999991</v>
      </c>
      <c r="E64">
        <f t="shared" ca="1" si="2"/>
        <v>170.5</v>
      </c>
      <c r="F64">
        <f ca="1">Monthly!E64*OFFSET('Project Map'!$H$2,LowProbability!F$2,0)</f>
        <v>120</v>
      </c>
      <c r="G64">
        <f ca="1">Monthly!F64*OFFSET('Project Map'!$H$2,LowProbability!G$2,0)</f>
        <v>241.2</v>
      </c>
      <c r="H64">
        <f ca="1">Monthly!G64*OFFSET('Project Map'!$H$2,LowProbability!H$2,0)</f>
        <v>45</v>
      </c>
      <c r="I64">
        <f ca="1">Monthly!H64*OFFSET('Project Map'!$H$2,LowProbability!I$2,0)</f>
        <v>30</v>
      </c>
      <c r="J64">
        <f ca="1">Monthly!I64*OFFSET('Project Map'!$H$2,LowProbability!J$2,0)</f>
        <v>116.39999999999999</v>
      </c>
      <c r="K64">
        <f ca="1">Monthly!J64*OFFSET('Project Map'!$H$2,LowProbability!K$2,0)</f>
        <v>0</v>
      </c>
      <c r="L64">
        <f ca="1">Monthly!K64*OFFSET('Project Map'!$H$2,LowProbability!L$2,0)</f>
        <v>0</v>
      </c>
      <c r="M64">
        <f ca="1">Monthly!L64*OFFSET('Project Map'!$H$2,LowProbability!M$2,0)</f>
        <v>0</v>
      </c>
      <c r="N64">
        <f ca="1">Monthly!M64*OFFSET('Project Map'!$H$2,LowProbability!N$2,0)</f>
        <v>11</v>
      </c>
      <c r="O64">
        <f ca="1">Monthly!N64*OFFSET('Project Map'!$H$2,LowProbability!O$2,0)</f>
        <v>0</v>
      </c>
      <c r="P64">
        <f ca="1">Monthly!O64*OFFSET('Project Map'!$H$2,LowProbability!P$2,0)</f>
        <v>108</v>
      </c>
      <c r="Q64">
        <f ca="1">Monthly!P64*OFFSET('Project Map'!$H$2,LowProbability!Q$2,0)</f>
        <v>11.5</v>
      </c>
      <c r="R64">
        <f ca="1">Monthly!Q64*OFFSET('Project Map'!$H$2,LowProbability!R$2,0)</f>
        <v>0</v>
      </c>
      <c r="S64">
        <f ca="1">Monthly!R64*OFFSET('Project Map'!$H$2,LowProbability!S$2,0)</f>
        <v>120</v>
      </c>
      <c r="T64">
        <f ca="1">Monthly!S64*OFFSET('Project Map'!$H$2,LowProbability!T$2,0)</f>
        <v>0</v>
      </c>
      <c r="U64">
        <f ca="1">Monthly!T64*OFFSET('Project Map'!$H$2,LowProbability!U$2,0)</f>
        <v>3.25</v>
      </c>
      <c r="V64">
        <f ca="1">Monthly!U64*OFFSET('Project Map'!$H$2,LowProbability!V$2,0)</f>
        <v>90</v>
      </c>
      <c r="W64">
        <f ca="1">Monthly!V64*OFFSET('Project Map'!$H$2,LowProbability!W$2,0)</f>
        <v>0</v>
      </c>
    </row>
    <row r="65" spans="2:23" x14ac:dyDescent="0.25">
      <c r="B65" s="6">
        <v>47543</v>
      </c>
      <c r="C65">
        <f t="shared" ca="1" si="3"/>
        <v>899.95</v>
      </c>
      <c r="D65">
        <f t="shared" ca="1" si="1"/>
        <v>609.45000000000005</v>
      </c>
      <c r="E65">
        <f t="shared" ca="1" si="2"/>
        <v>170.5</v>
      </c>
      <c r="F65">
        <f ca="1">Monthly!E65*OFFSET('Project Map'!$H$2,LowProbability!F$2,0)</f>
        <v>120</v>
      </c>
      <c r="G65">
        <f ca="1">Monthly!F65*OFFSET('Project Map'!$H$2,LowProbability!G$2,0)</f>
        <v>241.2</v>
      </c>
      <c r="H65">
        <f ca="1">Monthly!G65*OFFSET('Project Map'!$H$2,LowProbability!H$2,0)</f>
        <v>45</v>
      </c>
      <c r="I65">
        <f ca="1">Monthly!H65*OFFSET('Project Map'!$H$2,LowProbability!I$2,0)</f>
        <v>30</v>
      </c>
      <c r="J65">
        <f ca="1">Monthly!I65*OFFSET('Project Map'!$H$2,LowProbability!J$2,0)</f>
        <v>120</v>
      </c>
      <c r="K65">
        <f ca="1">Monthly!J65*OFFSET('Project Map'!$H$2,LowProbability!K$2,0)</f>
        <v>0</v>
      </c>
      <c r="L65">
        <f ca="1">Monthly!K65*OFFSET('Project Map'!$H$2,LowProbability!L$2,0)</f>
        <v>0</v>
      </c>
      <c r="M65">
        <f ca="1">Monthly!L65*OFFSET('Project Map'!$H$2,LowProbability!M$2,0)</f>
        <v>0</v>
      </c>
      <c r="N65">
        <f ca="1">Monthly!M65*OFFSET('Project Map'!$H$2,LowProbability!N$2,0)</f>
        <v>11</v>
      </c>
      <c r="O65">
        <f ca="1">Monthly!N65*OFFSET('Project Map'!$H$2,LowProbability!O$2,0)</f>
        <v>0</v>
      </c>
      <c r="P65">
        <f ca="1">Monthly!O65*OFFSET('Project Map'!$H$2,LowProbability!P$2,0)</f>
        <v>108</v>
      </c>
      <c r="Q65">
        <f ca="1">Monthly!P65*OFFSET('Project Map'!$H$2,LowProbability!Q$2,0)</f>
        <v>11.5</v>
      </c>
      <c r="R65">
        <f ca="1">Monthly!Q65*OFFSET('Project Map'!$H$2,LowProbability!R$2,0)</f>
        <v>0</v>
      </c>
      <c r="S65">
        <f ca="1">Monthly!R65*OFFSET('Project Map'!$H$2,LowProbability!S$2,0)</f>
        <v>120</v>
      </c>
      <c r="T65">
        <f ca="1">Monthly!S65*OFFSET('Project Map'!$H$2,LowProbability!T$2,0)</f>
        <v>0</v>
      </c>
      <c r="U65">
        <f ca="1">Monthly!T65*OFFSET('Project Map'!$H$2,LowProbability!U$2,0)</f>
        <v>3.25</v>
      </c>
      <c r="V65">
        <f ca="1">Monthly!U65*OFFSET('Project Map'!$H$2,LowProbability!V$2,0)</f>
        <v>90</v>
      </c>
      <c r="W65">
        <f ca="1">Monthly!V65*OFFSET('Project Map'!$H$2,LowProbability!W$2,0)</f>
        <v>0</v>
      </c>
    </row>
    <row r="66" spans="2:23" x14ac:dyDescent="0.25">
      <c r="B66" s="6">
        <v>47574</v>
      </c>
      <c r="C66">
        <f t="shared" ca="1" si="3"/>
        <v>908.35</v>
      </c>
      <c r="D66">
        <f t="shared" ca="1" si="1"/>
        <v>617.84999999999991</v>
      </c>
      <c r="E66">
        <f t="shared" ca="1" si="2"/>
        <v>170.5</v>
      </c>
      <c r="F66">
        <f ca="1">Monthly!E66*OFFSET('Project Map'!$H$2,LowProbability!F$2,0)</f>
        <v>120</v>
      </c>
      <c r="G66">
        <f ca="1">Monthly!F66*OFFSET('Project Map'!$H$2,LowProbability!G$2,0)</f>
        <v>241.2</v>
      </c>
      <c r="H66">
        <f ca="1">Monthly!G66*OFFSET('Project Map'!$H$2,LowProbability!H$2,0)</f>
        <v>45</v>
      </c>
      <c r="I66">
        <f ca="1">Monthly!H66*OFFSET('Project Map'!$H$2,LowProbability!I$2,0)</f>
        <v>30</v>
      </c>
      <c r="J66">
        <f ca="1">Monthly!I66*OFFSET('Project Map'!$H$2,LowProbability!J$2,0)</f>
        <v>123.89999999999999</v>
      </c>
      <c r="K66">
        <f ca="1">Monthly!J66*OFFSET('Project Map'!$H$2,LowProbability!K$2,0)</f>
        <v>0</v>
      </c>
      <c r="L66">
        <f ca="1">Monthly!K66*OFFSET('Project Map'!$H$2,LowProbability!L$2,0)</f>
        <v>0</v>
      </c>
      <c r="M66">
        <f ca="1">Monthly!L66*OFFSET('Project Map'!$H$2,LowProbability!M$2,0)</f>
        <v>0</v>
      </c>
      <c r="N66">
        <f ca="1">Monthly!M66*OFFSET('Project Map'!$H$2,LowProbability!N$2,0)</f>
        <v>11</v>
      </c>
      <c r="O66">
        <f ca="1">Monthly!N66*OFFSET('Project Map'!$H$2,LowProbability!O$2,0)</f>
        <v>0</v>
      </c>
      <c r="P66">
        <f ca="1">Monthly!O66*OFFSET('Project Map'!$H$2,LowProbability!P$2,0)</f>
        <v>112.5</v>
      </c>
      <c r="Q66">
        <f ca="1">Monthly!P66*OFFSET('Project Map'!$H$2,LowProbability!Q$2,0)</f>
        <v>11.5</v>
      </c>
      <c r="R66">
        <f ca="1">Monthly!Q66*OFFSET('Project Map'!$H$2,LowProbability!R$2,0)</f>
        <v>0</v>
      </c>
      <c r="S66">
        <f ca="1">Monthly!R66*OFFSET('Project Map'!$H$2,LowProbability!S$2,0)</f>
        <v>120</v>
      </c>
      <c r="T66">
        <f ca="1">Monthly!S66*OFFSET('Project Map'!$H$2,LowProbability!T$2,0)</f>
        <v>0</v>
      </c>
      <c r="U66">
        <f ca="1">Monthly!T66*OFFSET('Project Map'!$H$2,LowProbability!U$2,0)</f>
        <v>3.25</v>
      </c>
      <c r="V66">
        <f ca="1">Monthly!U66*OFFSET('Project Map'!$H$2,LowProbability!V$2,0)</f>
        <v>90</v>
      </c>
      <c r="W66">
        <f ca="1">Monthly!V66*OFFSET('Project Map'!$H$2,LowProbability!W$2,0)</f>
        <v>0</v>
      </c>
    </row>
    <row r="67" spans="2:23" x14ac:dyDescent="0.25">
      <c r="B67" s="6">
        <v>47604</v>
      </c>
      <c r="C67">
        <f t="shared" ca="1" si="3"/>
        <v>911.95</v>
      </c>
      <c r="D67">
        <f t="shared" ca="1" si="1"/>
        <v>621.45000000000005</v>
      </c>
      <c r="E67">
        <f t="shared" ca="1" si="2"/>
        <v>170.5</v>
      </c>
      <c r="F67">
        <f ca="1">Monthly!E67*OFFSET('Project Map'!$H$2,LowProbability!F$2,0)</f>
        <v>120</v>
      </c>
      <c r="G67">
        <f ca="1">Monthly!F67*OFFSET('Project Map'!$H$2,LowProbability!G$2,0)</f>
        <v>241.2</v>
      </c>
      <c r="H67">
        <f ca="1">Monthly!G67*OFFSET('Project Map'!$H$2,LowProbability!H$2,0)</f>
        <v>45</v>
      </c>
      <c r="I67">
        <f ca="1">Monthly!H67*OFFSET('Project Map'!$H$2,LowProbability!I$2,0)</f>
        <v>30</v>
      </c>
      <c r="J67">
        <f ca="1">Monthly!I67*OFFSET('Project Map'!$H$2,LowProbability!J$2,0)</f>
        <v>127.5</v>
      </c>
      <c r="K67">
        <f ca="1">Monthly!J67*OFFSET('Project Map'!$H$2,LowProbability!K$2,0)</f>
        <v>0</v>
      </c>
      <c r="L67">
        <f ca="1">Monthly!K67*OFFSET('Project Map'!$H$2,LowProbability!L$2,0)</f>
        <v>0</v>
      </c>
      <c r="M67">
        <f ca="1">Monthly!L67*OFFSET('Project Map'!$H$2,LowProbability!M$2,0)</f>
        <v>0</v>
      </c>
      <c r="N67">
        <f ca="1">Monthly!M67*OFFSET('Project Map'!$H$2,LowProbability!N$2,0)</f>
        <v>11</v>
      </c>
      <c r="O67">
        <f ca="1">Monthly!N67*OFFSET('Project Map'!$H$2,LowProbability!O$2,0)</f>
        <v>0</v>
      </c>
      <c r="P67">
        <f ca="1">Monthly!O67*OFFSET('Project Map'!$H$2,LowProbability!P$2,0)</f>
        <v>112.5</v>
      </c>
      <c r="Q67">
        <f ca="1">Monthly!P67*OFFSET('Project Map'!$H$2,LowProbability!Q$2,0)</f>
        <v>11.5</v>
      </c>
      <c r="R67">
        <f ca="1">Monthly!Q67*OFFSET('Project Map'!$H$2,LowProbability!R$2,0)</f>
        <v>0</v>
      </c>
      <c r="S67">
        <f ca="1">Monthly!R67*OFFSET('Project Map'!$H$2,LowProbability!S$2,0)</f>
        <v>120</v>
      </c>
      <c r="T67">
        <f ca="1">Monthly!S67*OFFSET('Project Map'!$H$2,LowProbability!T$2,0)</f>
        <v>0</v>
      </c>
      <c r="U67">
        <f ca="1">Monthly!T67*OFFSET('Project Map'!$H$2,LowProbability!U$2,0)</f>
        <v>3.25</v>
      </c>
      <c r="V67">
        <f ca="1">Monthly!U67*OFFSET('Project Map'!$H$2,LowProbability!V$2,0)</f>
        <v>90</v>
      </c>
      <c r="W67">
        <f ca="1">Monthly!V67*OFFSET('Project Map'!$H$2,LowProbability!W$2,0)</f>
        <v>0</v>
      </c>
    </row>
    <row r="68" spans="2:23" x14ac:dyDescent="0.25">
      <c r="B68" s="6">
        <v>47635</v>
      </c>
      <c r="C68">
        <f t="shared" ca="1" si="3"/>
        <v>915.85</v>
      </c>
      <c r="D68">
        <f t="shared" ref="D68:D110" ca="1" si="4">SUM(G68:J68,M68,N68*0.5,O68:Q68,T68:U68,V68*0.5,W68)</f>
        <v>625.35</v>
      </c>
      <c r="E68">
        <f t="shared" ref="E68:E110" ca="1" si="5">SUM(K68,L68,N68*0.5,R68,S68,V68*0.5)</f>
        <v>170.5</v>
      </c>
      <c r="F68">
        <f ca="1">Monthly!E68*OFFSET('Project Map'!$H$2,LowProbability!F$2,0)</f>
        <v>120</v>
      </c>
      <c r="G68">
        <f ca="1">Monthly!F68*OFFSET('Project Map'!$H$2,LowProbability!G$2,0)</f>
        <v>241.2</v>
      </c>
      <c r="H68">
        <f ca="1">Monthly!G68*OFFSET('Project Map'!$H$2,LowProbability!H$2,0)</f>
        <v>45</v>
      </c>
      <c r="I68">
        <f ca="1">Monthly!H68*OFFSET('Project Map'!$H$2,LowProbability!I$2,0)</f>
        <v>30</v>
      </c>
      <c r="J68">
        <f ca="1">Monthly!I68*OFFSET('Project Map'!$H$2,LowProbability!J$2,0)</f>
        <v>131.4</v>
      </c>
      <c r="K68">
        <f ca="1">Monthly!J68*OFFSET('Project Map'!$H$2,LowProbability!K$2,0)</f>
        <v>0</v>
      </c>
      <c r="L68">
        <f ca="1">Monthly!K68*OFFSET('Project Map'!$H$2,LowProbability!L$2,0)</f>
        <v>0</v>
      </c>
      <c r="M68">
        <f ca="1">Monthly!L68*OFFSET('Project Map'!$H$2,LowProbability!M$2,0)</f>
        <v>0</v>
      </c>
      <c r="N68">
        <f ca="1">Monthly!M68*OFFSET('Project Map'!$H$2,LowProbability!N$2,0)</f>
        <v>11</v>
      </c>
      <c r="O68">
        <f ca="1">Monthly!N68*OFFSET('Project Map'!$H$2,LowProbability!O$2,0)</f>
        <v>0</v>
      </c>
      <c r="P68">
        <f ca="1">Monthly!O68*OFFSET('Project Map'!$H$2,LowProbability!P$2,0)</f>
        <v>112.5</v>
      </c>
      <c r="Q68">
        <f ca="1">Monthly!P68*OFFSET('Project Map'!$H$2,LowProbability!Q$2,0)</f>
        <v>11.5</v>
      </c>
      <c r="R68">
        <f ca="1">Monthly!Q68*OFFSET('Project Map'!$H$2,LowProbability!R$2,0)</f>
        <v>0</v>
      </c>
      <c r="S68">
        <f ca="1">Monthly!R68*OFFSET('Project Map'!$H$2,LowProbability!S$2,0)</f>
        <v>120</v>
      </c>
      <c r="T68">
        <f ca="1">Monthly!S68*OFFSET('Project Map'!$H$2,LowProbability!T$2,0)</f>
        <v>0</v>
      </c>
      <c r="U68">
        <f ca="1">Monthly!T68*OFFSET('Project Map'!$H$2,LowProbability!U$2,0)</f>
        <v>3.25</v>
      </c>
      <c r="V68">
        <f ca="1">Monthly!U68*OFFSET('Project Map'!$H$2,LowProbability!V$2,0)</f>
        <v>90</v>
      </c>
      <c r="W68">
        <f ca="1">Monthly!V68*OFFSET('Project Map'!$H$2,LowProbability!W$2,0)</f>
        <v>0</v>
      </c>
    </row>
    <row r="69" spans="2:23" x14ac:dyDescent="0.25">
      <c r="B69" s="6">
        <v>47665</v>
      </c>
      <c r="C69">
        <f t="shared" ca="1" si="3"/>
        <v>1021.85</v>
      </c>
      <c r="D69">
        <f t="shared" ca="1" si="4"/>
        <v>661.35</v>
      </c>
      <c r="E69">
        <f t="shared" ca="1" si="5"/>
        <v>240.5</v>
      </c>
      <c r="F69">
        <f ca="1">Monthly!E69*OFFSET('Project Map'!$H$2,LowProbability!F$2,0)</f>
        <v>120</v>
      </c>
      <c r="G69">
        <f ca="1">Monthly!F69*OFFSET('Project Map'!$H$2,LowProbability!G$2,0)</f>
        <v>241.2</v>
      </c>
      <c r="H69">
        <f ca="1">Monthly!G69*OFFSET('Project Map'!$H$2,LowProbability!H$2,0)</f>
        <v>45</v>
      </c>
      <c r="I69">
        <f ca="1">Monthly!H69*OFFSET('Project Map'!$H$2,LowProbability!I$2,0)</f>
        <v>30</v>
      </c>
      <c r="J69">
        <f ca="1">Monthly!I69*OFFSET('Project Map'!$H$2,LowProbability!J$2,0)</f>
        <v>131.4</v>
      </c>
      <c r="K69">
        <f ca="1">Monthly!J69*OFFSET('Project Map'!$H$2,LowProbability!K$2,0)</f>
        <v>0</v>
      </c>
      <c r="L69">
        <f ca="1">Monthly!K69*OFFSET('Project Map'!$H$2,LowProbability!L$2,0)</f>
        <v>22.5</v>
      </c>
      <c r="M69">
        <f ca="1">Monthly!L69*OFFSET('Project Map'!$H$2,LowProbability!M$2,0)</f>
        <v>0</v>
      </c>
      <c r="N69">
        <f ca="1">Monthly!M69*OFFSET('Project Map'!$H$2,LowProbability!N$2,0)</f>
        <v>11</v>
      </c>
      <c r="O69">
        <f ca="1">Monthly!N69*OFFSET('Project Map'!$H$2,LowProbability!O$2,0)</f>
        <v>0</v>
      </c>
      <c r="P69">
        <f ca="1">Monthly!O69*OFFSET('Project Map'!$H$2,LowProbability!P$2,0)</f>
        <v>112.5</v>
      </c>
      <c r="Q69">
        <f ca="1">Monthly!P69*OFFSET('Project Map'!$H$2,LowProbability!Q$2,0)</f>
        <v>25</v>
      </c>
      <c r="R69">
        <f ca="1">Monthly!Q69*OFFSET('Project Map'!$H$2,LowProbability!R$2,0)</f>
        <v>25</v>
      </c>
      <c r="S69">
        <f ca="1">Monthly!R69*OFFSET('Project Map'!$H$2,LowProbability!S$2,0)</f>
        <v>120</v>
      </c>
      <c r="T69">
        <f ca="1">Monthly!S69*OFFSET('Project Map'!$H$2,LowProbability!T$2,0)</f>
        <v>0</v>
      </c>
      <c r="U69">
        <f ca="1">Monthly!T69*OFFSET('Project Map'!$H$2,LowProbability!U$2,0)</f>
        <v>3.25</v>
      </c>
      <c r="V69">
        <f ca="1">Monthly!U69*OFFSET('Project Map'!$H$2,LowProbability!V$2,0)</f>
        <v>135</v>
      </c>
      <c r="W69">
        <f ca="1">Monthly!V69*OFFSET('Project Map'!$H$2,LowProbability!W$2,0)</f>
        <v>0</v>
      </c>
    </row>
    <row r="70" spans="2:23" x14ac:dyDescent="0.25">
      <c r="B70" s="6">
        <v>47696</v>
      </c>
      <c r="C70">
        <f t="shared" ca="1" si="3"/>
        <v>1025.45</v>
      </c>
      <c r="D70">
        <f t="shared" ca="1" si="4"/>
        <v>664.95</v>
      </c>
      <c r="E70">
        <f t="shared" ca="1" si="5"/>
        <v>240.5</v>
      </c>
      <c r="F70">
        <f ca="1">Monthly!E70*OFFSET('Project Map'!$H$2,LowProbability!F$2,0)</f>
        <v>120</v>
      </c>
      <c r="G70">
        <f ca="1">Monthly!F70*OFFSET('Project Map'!$H$2,LowProbability!G$2,0)</f>
        <v>241.2</v>
      </c>
      <c r="H70">
        <f ca="1">Monthly!G70*OFFSET('Project Map'!$H$2,LowProbability!H$2,0)</f>
        <v>45</v>
      </c>
      <c r="I70">
        <f ca="1">Monthly!H70*OFFSET('Project Map'!$H$2,LowProbability!I$2,0)</f>
        <v>30</v>
      </c>
      <c r="J70">
        <f ca="1">Monthly!I70*OFFSET('Project Map'!$H$2,LowProbability!J$2,0)</f>
        <v>135</v>
      </c>
      <c r="K70">
        <f ca="1">Monthly!J70*OFFSET('Project Map'!$H$2,LowProbability!K$2,0)</f>
        <v>0</v>
      </c>
      <c r="L70">
        <f ca="1">Monthly!K70*OFFSET('Project Map'!$H$2,LowProbability!L$2,0)</f>
        <v>22.5</v>
      </c>
      <c r="M70">
        <f ca="1">Monthly!L70*OFFSET('Project Map'!$H$2,LowProbability!M$2,0)</f>
        <v>0</v>
      </c>
      <c r="N70">
        <f ca="1">Monthly!M70*OFFSET('Project Map'!$H$2,LowProbability!N$2,0)</f>
        <v>11</v>
      </c>
      <c r="O70">
        <f ca="1">Monthly!N70*OFFSET('Project Map'!$H$2,LowProbability!O$2,0)</f>
        <v>0</v>
      </c>
      <c r="P70">
        <f ca="1">Monthly!O70*OFFSET('Project Map'!$H$2,LowProbability!P$2,0)</f>
        <v>112.5</v>
      </c>
      <c r="Q70">
        <f ca="1">Monthly!P70*OFFSET('Project Map'!$H$2,LowProbability!Q$2,0)</f>
        <v>25</v>
      </c>
      <c r="R70">
        <f ca="1">Monthly!Q70*OFFSET('Project Map'!$H$2,LowProbability!R$2,0)</f>
        <v>25</v>
      </c>
      <c r="S70">
        <f ca="1">Monthly!R70*OFFSET('Project Map'!$H$2,LowProbability!S$2,0)</f>
        <v>120</v>
      </c>
      <c r="T70">
        <f ca="1">Monthly!S70*OFFSET('Project Map'!$H$2,LowProbability!T$2,0)</f>
        <v>0</v>
      </c>
      <c r="U70">
        <f ca="1">Monthly!T70*OFFSET('Project Map'!$H$2,LowProbability!U$2,0)</f>
        <v>3.25</v>
      </c>
      <c r="V70">
        <f ca="1">Monthly!U70*OFFSET('Project Map'!$H$2,LowProbability!V$2,0)</f>
        <v>135</v>
      </c>
      <c r="W70">
        <f ca="1">Monthly!V70*OFFSET('Project Map'!$H$2,LowProbability!W$2,0)</f>
        <v>0</v>
      </c>
    </row>
    <row r="71" spans="2:23" x14ac:dyDescent="0.25">
      <c r="B71" s="6">
        <v>47727</v>
      </c>
      <c r="C71">
        <f t="shared" ca="1" si="3"/>
        <v>1071.3499999999999</v>
      </c>
      <c r="D71">
        <f t="shared" ca="1" si="4"/>
        <v>680.85</v>
      </c>
      <c r="E71">
        <f t="shared" ca="1" si="5"/>
        <v>270.5</v>
      </c>
      <c r="F71">
        <f ca="1">Monthly!E71*OFFSET('Project Map'!$H$2,LowProbability!F$2,0)</f>
        <v>120</v>
      </c>
      <c r="G71">
        <f ca="1">Monthly!F71*OFFSET('Project Map'!$H$2,LowProbability!G$2,0)</f>
        <v>241.2</v>
      </c>
      <c r="H71">
        <f ca="1">Monthly!G71*OFFSET('Project Map'!$H$2,LowProbability!H$2,0)</f>
        <v>45</v>
      </c>
      <c r="I71">
        <f ca="1">Monthly!H71*OFFSET('Project Map'!$H$2,LowProbability!I$2,0)</f>
        <v>30</v>
      </c>
      <c r="J71">
        <f ca="1">Monthly!I71*OFFSET('Project Map'!$H$2,LowProbability!J$2,0)</f>
        <v>150.9</v>
      </c>
      <c r="K71">
        <f ca="1">Monthly!J71*OFFSET('Project Map'!$H$2,LowProbability!K$2,0)</f>
        <v>30</v>
      </c>
      <c r="L71">
        <f ca="1">Monthly!K71*OFFSET('Project Map'!$H$2,LowProbability!L$2,0)</f>
        <v>22.5</v>
      </c>
      <c r="M71">
        <f ca="1">Monthly!L71*OFFSET('Project Map'!$H$2,LowProbability!M$2,0)</f>
        <v>0</v>
      </c>
      <c r="N71">
        <f ca="1">Monthly!M71*OFFSET('Project Map'!$H$2,LowProbability!N$2,0)</f>
        <v>11</v>
      </c>
      <c r="O71">
        <f ca="1">Monthly!N71*OFFSET('Project Map'!$H$2,LowProbability!O$2,0)</f>
        <v>0</v>
      </c>
      <c r="P71">
        <f ca="1">Monthly!O71*OFFSET('Project Map'!$H$2,LowProbability!P$2,0)</f>
        <v>112.5</v>
      </c>
      <c r="Q71">
        <f ca="1">Monthly!P71*OFFSET('Project Map'!$H$2,LowProbability!Q$2,0)</f>
        <v>25</v>
      </c>
      <c r="R71">
        <f ca="1">Monthly!Q71*OFFSET('Project Map'!$H$2,LowProbability!R$2,0)</f>
        <v>25</v>
      </c>
      <c r="S71">
        <f ca="1">Monthly!R71*OFFSET('Project Map'!$H$2,LowProbability!S$2,0)</f>
        <v>120</v>
      </c>
      <c r="T71">
        <f ca="1">Monthly!S71*OFFSET('Project Map'!$H$2,LowProbability!T$2,0)</f>
        <v>0</v>
      </c>
      <c r="U71">
        <f ca="1">Monthly!T71*OFFSET('Project Map'!$H$2,LowProbability!U$2,0)</f>
        <v>3.25</v>
      </c>
      <c r="V71">
        <f ca="1">Monthly!U71*OFFSET('Project Map'!$H$2,LowProbability!V$2,0)</f>
        <v>135</v>
      </c>
      <c r="W71">
        <f ca="1">Monthly!V71*OFFSET('Project Map'!$H$2,LowProbability!W$2,0)</f>
        <v>0</v>
      </c>
    </row>
    <row r="72" spans="2:23" x14ac:dyDescent="0.25">
      <c r="B72" s="6">
        <v>47757</v>
      </c>
      <c r="C72">
        <f t="shared" ca="1" si="3"/>
        <v>1075.25</v>
      </c>
      <c r="D72">
        <f t="shared" ca="1" si="4"/>
        <v>684.75</v>
      </c>
      <c r="E72">
        <f t="shared" ca="1" si="5"/>
        <v>270.5</v>
      </c>
      <c r="F72">
        <f ca="1">Monthly!E72*OFFSET('Project Map'!$H$2,LowProbability!F$2,0)</f>
        <v>120</v>
      </c>
      <c r="G72">
        <f ca="1">Monthly!F72*OFFSET('Project Map'!$H$2,LowProbability!G$2,0)</f>
        <v>241.2</v>
      </c>
      <c r="H72">
        <f ca="1">Monthly!G72*OFFSET('Project Map'!$H$2,LowProbability!H$2,0)</f>
        <v>45</v>
      </c>
      <c r="I72">
        <f ca="1">Monthly!H72*OFFSET('Project Map'!$H$2,LowProbability!I$2,0)</f>
        <v>30</v>
      </c>
      <c r="J72">
        <f ca="1">Monthly!I72*OFFSET('Project Map'!$H$2,LowProbability!J$2,0)</f>
        <v>154.79999999999998</v>
      </c>
      <c r="K72">
        <f ca="1">Monthly!J72*OFFSET('Project Map'!$H$2,LowProbability!K$2,0)</f>
        <v>30</v>
      </c>
      <c r="L72">
        <f ca="1">Monthly!K72*OFFSET('Project Map'!$H$2,LowProbability!L$2,0)</f>
        <v>22.5</v>
      </c>
      <c r="M72">
        <f ca="1">Monthly!L72*OFFSET('Project Map'!$H$2,LowProbability!M$2,0)</f>
        <v>0</v>
      </c>
      <c r="N72">
        <f ca="1">Monthly!M72*OFFSET('Project Map'!$H$2,LowProbability!N$2,0)</f>
        <v>11</v>
      </c>
      <c r="O72">
        <f ca="1">Monthly!N72*OFFSET('Project Map'!$H$2,LowProbability!O$2,0)</f>
        <v>0</v>
      </c>
      <c r="P72">
        <f ca="1">Monthly!O72*OFFSET('Project Map'!$H$2,LowProbability!P$2,0)</f>
        <v>112.5</v>
      </c>
      <c r="Q72">
        <f ca="1">Monthly!P72*OFFSET('Project Map'!$H$2,LowProbability!Q$2,0)</f>
        <v>25</v>
      </c>
      <c r="R72">
        <f ca="1">Monthly!Q72*OFFSET('Project Map'!$H$2,LowProbability!R$2,0)</f>
        <v>25</v>
      </c>
      <c r="S72">
        <f ca="1">Monthly!R72*OFFSET('Project Map'!$H$2,LowProbability!S$2,0)</f>
        <v>120</v>
      </c>
      <c r="T72">
        <f ca="1">Monthly!S72*OFFSET('Project Map'!$H$2,LowProbability!T$2,0)</f>
        <v>0</v>
      </c>
      <c r="U72">
        <f ca="1">Monthly!T72*OFFSET('Project Map'!$H$2,LowProbability!U$2,0)</f>
        <v>3.25</v>
      </c>
      <c r="V72">
        <f ca="1">Monthly!U72*OFFSET('Project Map'!$H$2,LowProbability!V$2,0)</f>
        <v>135</v>
      </c>
      <c r="W72">
        <f ca="1">Monthly!V72*OFFSET('Project Map'!$H$2,LowProbability!W$2,0)</f>
        <v>0</v>
      </c>
    </row>
    <row r="73" spans="2:23" x14ac:dyDescent="0.25">
      <c r="B73" s="6">
        <v>47788</v>
      </c>
      <c r="C73">
        <f t="shared" ca="1" si="3"/>
        <v>1079.45</v>
      </c>
      <c r="D73">
        <f t="shared" ca="1" si="4"/>
        <v>688.95</v>
      </c>
      <c r="E73">
        <f t="shared" ca="1" si="5"/>
        <v>270.5</v>
      </c>
      <c r="F73">
        <f ca="1">Monthly!E73*OFFSET('Project Map'!$H$2,LowProbability!F$2,0)</f>
        <v>120</v>
      </c>
      <c r="G73">
        <f ca="1">Monthly!F73*OFFSET('Project Map'!$H$2,LowProbability!G$2,0)</f>
        <v>241.2</v>
      </c>
      <c r="H73">
        <f ca="1">Monthly!G73*OFFSET('Project Map'!$H$2,LowProbability!H$2,0)</f>
        <v>45</v>
      </c>
      <c r="I73">
        <f ca="1">Monthly!H73*OFFSET('Project Map'!$H$2,LowProbability!I$2,0)</f>
        <v>30</v>
      </c>
      <c r="J73">
        <f ca="1">Monthly!I73*OFFSET('Project Map'!$H$2,LowProbability!J$2,0)</f>
        <v>159</v>
      </c>
      <c r="K73">
        <f ca="1">Monthly!J73*OFFSET('Project Map'!$H$2,LowProbability!K$2,0)</f>
        <v>30</v>
      </c>
      <c r="L73">
        <f ca="1">Monthly!K73*OFFSET('Project Map'!$H$2,LowProbability!L$2,0)</f>
        <v>22.5</v>
      </c>
      <c r="M73">
        <f ca="1">Monthly!L73*OFFSET('Project Map'!$H$2,LowProbability!M$2,0)</f>
        <v>0</v>
      </c>
      <c r="N73">
        <f ca="1">Monthly!M73*OFFSET('Project Map'!$H$2,LowProbability!N$2,0)</f>
        <v>11</v>
      </c>
      <c r="O73">
        <f ca="1">Monthly!N73*OFFSET('Project Map'!$H$2,LowProbability!O$2,0)</f>
        <v>0</v>
      </c>
      <c r="P73">
        <f ca="1">Monthly!O73*OFFSET('Project Map'!$H$2,LowProbability!P$2,0)</f>
        <v>112.5</v>
      </c>
      <c r="Q73">
        <f ca="1">Monthly!P73*OFFSET('Project Map'!$H$2,LowProbability!Q$2,0)</f>
        <v>25</v>
      </c>
      <c r="R73">
        <f ca="1">Monthly!Q73*OFFSET('Project Map'!$H$2,LowProbability!R$2,0)</f>
        <v>25</v>
      </c>
      <c r="S73">
        <f ca="1">Monthly!R73*OFFSET('Project Map'!$H$2,LowProbability!S$2,0)</f>
        <v>120</v>
      </c>
      <c r="T73">
        <f ca="1">Monthly!S73*OFFSET('Project Map'!$H$2,LowProbability!T$2,0)</f>
        <v>0</v>
      </c>
      <c r="U73">
        <f ca="1">Monthly!T73*OFFSET('Project Map'!$H$2,LowProbability!U$2,0)</f>
        <v>3.25</v>
      </c>
      <c r="V73">
        <f ca="1">Monthly!U73*OFFSET('Project Map'!$H$2,LowProbability!V$2,0)</f>
        <v>135</v>
      </c>
      <c r="W73">
        <f ca="1">Monthly!V73*OFFSET('Project Map'!$H$2,LowProbability!W$2,0)</f>
        <v>0</v>
      </c>
    </row>
    <row r="74" spans="2:23" x14ac:dyDescent="0.25">
      <c r="B74" s="6">
        <v>47818</v>
      </c>
      <c r="C74">
        <f t="shared" ca="1" si="3"/>
        <v>1083.3499999999999</v>
      </c>
      <c r="D74">
        <f t="shared" ca="1" si="4"/>
        <v>692.85</v>
      </c>
      <c r="E74">
        <f t="shared" ca="1" si="5"/>
        <v>270.5</v>
      </c>
      <c r="F74">
        <f ca="1">Monthly!E74*OFFSET('Project Map'!$H$2,LowProbability!F$2,0)</f>
        <v>120</v>
      </c>
      <c r="G74">
        <f ca="1">Monthly!F74*OFFSET('Project Map'!$H$2,LowProbability!G$2,0)</f>
        <v>241.2</v>
      </c>
      <c r="H74">
        <f ca="1">Monthly!G74*OFFSET('Project Map'!$H$2,LowProbability!H$2,0)</f>
        <v>45</v>
      </c>
      <c r="I74">
        <f ca="1">Monthly!H74*OFFSET('Project Map'!$H$2,LowProbability!I$2,0)</f>
        <v>30</v>
      </c>
      <c r="J74">
        <f ca="1">Monthly!I74*OFFSET('Project Map'!$H$2,LowProbability!J$2,0)</f>
        <v>162.9</v>
      </c>
      <c r="K74">
        <f ca="1">Monthly!J74*OFFSET('Project Map'!$H$2,LowProbability!K$2,0)</f>
        <v>30</v>
      </c>
      <c r="L74">
        <f ca="1">Monthly!K74*OFFSET('Project Map'!$H$2,LowProbability!L$2,0)</f>
        <v>22.5</v>
      </c>
      <c r="M74">
        <f ca="1">Monthly!L74*OFFSET('Project Map'!$H$2,LowProbability!M$2,0)</f>
        <v>0</v>
      </c>
      <c r="N74">
        <f ca="1">Monthly!M74*OFFSET('Project Map'!$H$2,LowProbability!N$2,0)</f>
        <v>11</v>
      </c>
      <c r="O74">
        <f ca="1">Monthly!N74*OFFSET('Project Map'!$H$2,LowProbability!O$2,0)</f>
        <v>0</v>
      </c>
      <c r="P74">
        <f ca="1">Monthly!O74*OFFSET('Project Map'!$H$2,LowProbability!P$2,0)</f>
        <v>112.5</v>
      </c>
      <c r="Q74">
        <f ca="1">Monthly!P74*OFFSET('Project Map'!$H$2,LowProbability!Q$2,0)</f>
        <v>25</v>
      </c>
      <c r="R74">
        <f ca="1">Monthly!Q74*OFFSET('Project Map'!$H$2,LowProbability!R$2,0)</f>
        <v>25</v>
      </c>
      <c r="S74">
        <f ca="1">Monthly!R74*OFFSET('Project Map'!$H$2,LowProbability!S$2,0)</f>
        <v>120</v>
      </c>
      <c r="T74">
        <f ca="1">Monthly!S74*OFFSET('Project Map'!$H$2,LowProbability!T$2,0)</f>
        <v>0</v>
      </c>
      <c r="U74">
        <f ca="1">Monthly!T74*OFFSET('Project Map'!$H$2,LowProbability!U$2,0)</f>
        <v>3.25</v>
      </c>
      <c r="V74">
        <f ca="1">Monthly!U74*OFFSET('Project Map'!$H$2,LowProbability!V$2,0)</f>
        <v>135</v>
      </c>
      <c r="W74">
        <f ca="1">Monthly!V74*OFFSET('Project Map'!$H$2,LowProbability!W$2,0)</f>
        <v>0</v>
      </c>
    </row>
    <row r="75" spans="2:23" x14ac:dyDescent="0.25">
      <c r="B75" s="6">
        <v>47849</v>
      </c>
      <c r="C75">
        <f t="shared" ca="1" si="3"/>
        <v>1087.55</v>
      </c>
      <c r="D75">
        <f t="shared" ca="1" si="4"/>
        <v>697.05</v>
      </c>
      <c r="E75">
        <f t="shared" ca="1" si="5"/>
        <v>270.5</v>
      </c>
      <c r="F75">
        <f ca="1">Monthly!E75*OFFSET('Project Map'!$H$2,LowProbability!F$2,0)</f>
        <v>120</v>
      </c>
      <c r="G75">
        <f ca="1">Monthly!F75*OFFSET('Project Map'!$H$2,LowProbability!G$2,0)</f>
        <v>241.2</v>
      </c>
      <c r="H75">
        <f ca="1">Monthly!G75*OFFSET('Project Map'!$H$2,LowProbability!H$2,0)</f>
        <v>45</v>
      </c>
      <c r="I75">
        <f ca="1">Monthly!H75*OFFSET('Project Map'!$H$2,LowProbability!I$2,0)</f>
        <v>30</v>
      </c>
      <c r="J75">
        <f ca="1">Monthly!I75*OFFSET('Project Map'!$H$2,LowProbability!J$2,0)</f>
        <v>167.1</v>
      </c>
      <c r="K75">
        <f ca="1">Monthly!J75*OFFSET('Project Map'!$H$2,LowProbability!K$2,0)</f>
        <v>30</v>
      </c>
      <c r="L75">
        <f ca="1">Monthly!K75*OFFSET('Project Map'!$H$2,LowProbability!L$2,0)</f>
        <v>22.5</v>
      </c>
      <c r="M75">
        <f ca="1">Monthly!L75*OFFSET('Project Map'!$H$2,LowProbability!M$2,0)</f>
        <v>0</v>
      </c>
      <c r="N75">
        <f ca="1">Monthly!M75*OFFSET('Project Map'!$H$2,LowProbability!N$2,0)</f>
        <v>11</v>
      </c>
      <c r="O75">
        <f ca="1">Monthly!N75*OFFSET('Project Map'!$H$2,LowProbability!O$2,0)</f>
        <v>0</v>
      </c>
      <c r="P75">
        <f ca="1">Monthly!O75*OFFSET('Project Map'!$H$2,LowProbability!P$2,0)</f>
        <v>112.5</v>
      </c>
      <c r="Q75">
        <f ca="1">Monthly!P75*OFFSET('Project Map'!$H$2,LowProbability!Q$2,0)</f>
        <v>25</v>
      </c>
      <c r="R75">
        <f ca="1">Monthly!Q75*OFFSET('Project Map'!$H$2,LowProbability!R$2,0)</f>
        <v>25</v>
      </c>
      <c r="S75">
        <f ca="1">Monthly!R75*OFFSET('Project Map'!$H$2,LowProbability!S$2,0)</f>
        <v>120</v>
      </c>
      <c r="T75">
        <f ca="1">Monthly!S75*OFFSET('Project Map'!$H$2,LowProbability!T$2,0)</f>
        <v>0</v>
      </c>
      <c r="U75">
        <f ca="1">Monthly!T75*OFFSET('Project Map'!$H$2,LowProbability!U$2,0)</f>
        <v>3.25</v>
      </c>
      <c r="V75">
        <f ca="1">Monthly!U75*OFFSET('Project Map'!$H$2,LowProbability!V$2,0)</f>
        <v>135</v>
      </c>
      <c r="W75">
        <f ca="1">Monthly!V75*OFFSET('Project Map'!$H$2,LowProbability!W$2,0)</f>
        <v>0</v>
      </c>
    </row>
    <row r="76" spans="2:23" x14ac:dyDescent="0.25">
      <c r="B76" s="6">
        <v>47880</v>
      </c>
      <c r="C76">
        <f t="shared" ca="1" si="3"/>
        <v>1091.75</v>
      </c>
      <c r="D76">
        <f t="shared" ca="1" si="4"/>
        <v>701.25</v>
      </c>
      <c r="E76">
        <f t="shared" ca="1" si="5"/>
        <v>270.5</v>
      </c>
      <c r="F76">
        <f ca="1">Monthly!E76*OFFSET('Project Map'!$H$2,LowProbability!F$2,0)</f>
        <v>120</v>
      </c>
      <c r="G76">
        <f ca="1">Monthly!F76*OFFSET('Project Map'!$H$2,LowProbability!G$2,0)</f>
        <v>241.2</v>
      </c>
      <c r="H76">
        <f ca="1">Monthly!G76*OFFSET('Project Map'!$H$2,LowProbability!H$2,0)</f>
        <v>45</v>
      </c>
      <c r="I76">
        <f ca="1">Monthly!H76*OFFSET('Project Map'!$H$2,LowProbability!I$2,0)</f>
        <v>30</v>
      </c>
      <c r="J76">
        <f ca="1">Monthly!I76*OFFSET('Project Map'!$H$2,LowProbability!J$2,0)</f>
        <v>171.29999999999998</v>
      </c>
      <c r="K76">
        <f ca="1">Monthly!J76*OFFSET('Project Map'!$H$2,LowProbability!K$2,0)</f>
        <v>30</v>
      </c>
      <c r="L76">
        <f ca="1">Monthly!K76*OFFSET('Project Map'!$H$2,LowProbability!L$2,0)</f>
        <v>22.5</v>
      </c>
      <c r="M76">
        <f ca="1">Monthly!L76*OFFSET('Project Map'!$H$2,LowProbability!M$2,0)</f>
        <v>0</v>
      </c>
      <c r="N76">
        <f ca="1">Monthly!M76*OFFSET('Project Map'!$H$2,LowProbability!N$2,0)</f>
        <v>11</v>
      </c>
      <c r="O76">
        <f ca="1">Monthly!N76*OFFSET('Project Map'!$H$2,LowProbability!O$2,0)</f>
        <v>0</v>
      </c>
      <c r="P76">
        <f ca="1">Monthly!O76*OFFSET('Project Map'!$H$2,LowProbability!P$2,0)</f>
        <v>112.5</v>
      </c>
      <c r="Q76">
        <f ca="1">Monthly!P76*OFFSET('Project Map'!$H$2,LowProbability!Q$2,0)</f>
        <v>25</v>
      </c>
      <c r="R76">
        <f ca="1">Monthly!Q76*OFFSET('Project Map'!$H$2,LowProbability!R$2,0)</f>
        <v>25</v>
      </c>
      <c r="S76">
        <f ca="1">Monthly!R76*OFFSET('Project Map'!$H$2,LowProbability!S$2,0)</f>
        <v>120</v>
      </c>
      <c r="T76">
        <f ca="1">Monthly!S76*OFFSET('Project Map'!$H$2,LowProbability!T$2,0)</f>
        <v>0</v>
      </c>
      <c r="U76">
        <f ca="1">Monthly!T76*OFFSET('Project Map'!$H$2,LowProbability!U$2,0)</f>
        <v>3.25</v>
      </c>
      <c r="V76">
        <f ca="1">Monthly!U76*OFFSET('Project Map'!$H$2,LowProbability!V$2,0)</f>
        <v>135</v>
      </c>
      <c r="W76">
        <f ca="1">Monthly!V76*OFFSET('Project Map'!$H$2,LowProbability!W$2,0)</f>
        <v>0</v>
      </c>
    </row>
    <row r="77" spans="2:23" x14ac:dyDescent="0.25">
      <c r="B77" s="6">
        <v>47908</v>
      </c>
      <c r="C77">
        <f t="shared" ca="1" si="3"/>
        <v>1095.6500000000001</v>
      </c>
      <c r="D77">
        <f t="shared" ca="1" si="4"/>
        <v>705.15</v>
      </c>
      <c r="E77">
        <f t="shared" ca="1" si="5"/>
        <v>270.5</v>
      </c>
      <c r="F77">
        <f ca="1">Monthly!E77*OFFSET('Project Map'!$H$2,LowProbability!F$2,0)</f>
        <v>120</v>
      </c>
      <c r="G77">
        <f ca="1">Monthly!F77*OFFSET('Project Map'!$H$2,LowProbability!G$2,0)</f>
        <v>241.2</v>
      </c>
      <c r="H77">
        <f ca="1">Monthly!G77*OFFSET('Project Map'!$H$2,LowProbability!H$2,0)</f>
        <v>45</v>
      </c>
      <c r="I77">
        <f ca="1">Monthly!H77*OFFSET('Project Map'!$H$2,LowProbability!I$2,0)</f>
        <v>30</v>
      </c>
      <c r="J77">
        <f ca="1">Monthly!I77*OFFSET('Project Map'!$H$2,LowProbability!J$2,0)</f>
        <v>175.2</v>
      </c>
      <c r="K77">
        <f ca="1">Monthly!J77*OFFSET('Project Map'!$H$2,LowProbability!K$2,0)</f>
        <v>30</v>
      </c>
      <c r="L77">
        <f ca="1">Monthly!K77*OFFSET('Project Map'!$H$2,LowProbability!L$2,0)</f>
        <v>22.5</v>
      </c>
      <c r="M77">
        <f ca="1">Monthly!L77*OFFSET('Project Map'!$H$2,LowProbability!M$2,0)</f>
        <v>0</v>
      </c>
      <c r="N77">
        <f ca="1">Monthly!M77*OFFSET('Project Map'!$H$2,LowProbability!N$2,0)</f>
        <v>11</v>
      </c>
      <c r="O77">
        <f ca="1">Monthly!N77*OFFSET('Project Map'!$H$2,LowProbability!O$2,0)</f>
        <v>0</v>
      </c>
      <c r="P77">
        <f ca="1">Monthly!O77*OFFSET('Project Map'!$H$2,LowProbability!P$2,0)</f>
        <v>112.5</v>
      </c>
      <c r="Q77">
        <f ca="1">Monthly!P77*OFFSET('Project Map'!$H$2,LowProbability!Q$2,0)</f>
        <v>25</v>
      </c>
      <c r="R77">
        <f ca="1">Monthly!Q77*OFFSET('Project Map'!$H$2,LowProbability!R$2,0)</f>
        <v>25</v>
      </c>
      <c r="S77">
        <f ca="1">Monthly!R77*OFFSET('Project Map'!$H$2,LowProbability!S$2,0)</f>
        <v>120</v>
      </c>
      <c r="T77">
        <f ca="1">Monthly!S77*OFFSET('Project Map'!$H$2,LowProbability!T$2,0)</f>
        <v>0</v>
      </c>
      <c r="U77">
        <f ca="1">Monthly!T77*OFFSET('Project Map'!$H$2,LowProbability!U$2,0)</f>
        <v>3.25</v>
      </c>
      <c r="V77">
        <f ca="1">Monthly!U77*OFFSET('Project Map'!$H$2,LowProbability!V$2,0)</f>
        <v>135</v>
      </c>
      <c r="W77">
        <f ca="1">Monthly!V77*OFFSET('Project Map'!$H$2,LowProbability!W$2,0)</f>
        <v>0</v>
      </c>
    </row>
    <row r="78" spans="2:23" x14ac:dyDescent="0.25">
      <c r="B78" s="6">
        <v>47939</v>
      </c>
      <c r="C78">
        <f t="shared" ca="1" si="3"/>
        <v>1099.8499999999999</v>
      </c>
      <c r="D78">
        <f t="shared" ca="1" si="4"/>
        <v>709.35</v>
      </c>
      <c r="E78">
        <f t="shared" ca="1" si="5"/>
        <v>270.5</v>
      </c>
      <c r="F78">
        <f ca="1">Monthly!E78*OFFSET('Project Map'!$H$2,LowProbability!F$2,0)</f>
        <v>120</v>
      </c>
      <c r="G78">
        <f ca="1">Monthly!F78*OFFSET('Project Map'!$H$2,LowProbability!G$2,0)</f>
        <v>241.2</v>
      </c>
      <c r="H78">
        <f ca="1">Monthly!G78*OFFSET('Project Map'!$H$2,LowProbability!H$2,0)</f>
        <v>45</v>
      </c>
      <c r="I78">
        <f ca="1">Monthly!H78*OFFSET('Project Map'!$H$2,LowProbability!I$2,0)</f>
        <v>30</v>
      </c>
      <c r="J78">
        <f ca="1">Monthly!I78*OFFSET('Project Map'!$H$2,LowProbability!J$2,0)</f>
        <v>179.4</v>
      </c>
      <c r="K78">
        <f ca="1">Monthly!J78*OFFSET('Project Map'!$H$2,LowProbability!K$2,0)</f>
        <v>30</v>
      </c>
      <c r="L78">
        <f ca="1">Monthly!K78*OFFSET('Project Map'!$H$2,LowProbability!L$2,0)</f>
        <v>22.5</v>
      </c>
      <c r="M78">
        <f ca="1">Monthly!L78*OFFSET('Project Map'!$H$2,LowProbability!M$2,0)</f>
        <v>0</v>
      </c>
      <c r="N78">
        <f ca="1">Monthly!M78*OFFSET('Project Map'!$H$2,LowProbability!N$2,0)</f>
        <v>11</v>
      </c>
      <c r="O78">
        <f ca="1">Monthly!N78*OFFSET('Project Map'!$H$2,LowProbability!O$2,0)</f>
        <v>0</v>
      </c>
      <c r="P78">
        <f ca="1">Monthly!O78*OFFSET('Project Map'!$H$2,LowProbability!P$2,0)</f>
        <v>112.5</v>
      </c>
      <c r="Q78">
        <f ca="1">Monthly!P78*OFFSET('Project Map'!$H$2,LowProbability!Q$2,0)</f>
        <v>25</v>
      </c>
      <c r="R78">
        <f ca="1">Monthly!Q78*OFFSET('Project Map'!$H$2,LowProbability!R$2,0)</f>
        <v>25</v>
      </c>
      <c r="S78">
        <f ca="1">Monthly!R78*OFFSET('Project Map'!$H$2,LowProbability!S$2,0)</f>
        <v>120</v>
      </c>
      <c r="T78">
        <f ca="1">Monthly!S78*OFFSET('Project Map'!$H$2,LowProbability!T$2,0)</f>
        <v>0</v>
      </c>
      <c r="U78">
        <f ca="1">Monthly!T78*OFFSET('Project Map'!$H$2,LowProbability!U$2,0)</f>
        <v>3.25</v>
      </c>
      <c r="V78">
        <f ca="1">Monthly!U78*OFFSET('Project Map'!$H$2,LowProbability!V$2,0)</f>
        <v>135</v>
      </c>
      <c r="W78">
        <f ca="1">Monthly!V78*OFFSET('Project Map'!$H$2,LowProbability!W$2,0)</f>
        <v>0</v>
      </c>
    </row>
    <row r="79" spans="2:23" x14ac:dyDescent="0.25">
      <c r="B79" s="6">
        <v>47969</v>
      </c>
      <c r="C79">
        <f t="shared" ca="1" si="3"/>
        <v>1103.75</v>
      </c>
      <c r="D79">
        <f t="shared" ca="1" si="4"/>
        <v>713.25</v>
      </c>
      <c r="E79">
        <f t="shared" ca="1" si="5"/>
        <v>270.5</v>
      </c>
      <c r="F79">
        <f ca="1">Monthly!E79*OFFSET('Project Map'!$H$2,LowProbability!F$2,0)</f>
        <v>120</v>
      </c>
      <c r="G79">
        <f ca="1">Monthly!F79*OFFSET('Project Map'!$H$2,LowProbability!G$2,0)</f>
        <v>241.2</v>
      </c>
      <c r="H79">
        <f ca="1">Monthly!G79*OFFSET('Project Map'!$H$2,LowProbability!H$2,0)</f>
        <v>45</v>
      </c>
      <c r="I79">
        <f ca="1">Monthly!H79*OFFSET('Project Map'!$H$2,LowProbability!I$2,0)</f>
        <v>30</v>
      </c>
      <c r="J79">
        <f ca="1">Monthly!I79*OFFSET('Project Map'!$H$2,LowProbability!J$2,0)</f>
        <v>183.29999999999998</v>
      </c>
      <c r="K79">
        <f ca="1">Monthly!J79*OFFSET('Project Map'!$H$2,LowProbability!K$2,0)</f>
        <v>30</v>
      </c>
      <c r="L79">
        <f ca="1">Monthly!K79*OFFSET('Project Map'!$H$2,LowProbability!L$2,0)</f>
        <v>22.5</v>
      </c>
      <c r="M79">
        <f ca="1">Monthly!L79*OFFSET('Project Map'!$H$2,LowProbability!M$2,0)</f>
        <v>0</v>
      </c>
      <c r="N79">
        <f ca="1">Monthly!M79*OFFSET('Project Map'!$H$2,LowProbability!N$2,0)</f>
        <v>11</v>
      </c>
      <c r="O79">
        <f ca="1">Monthly!N79*OFFSET('Project Map'!$H$2,LowProbability!O$2,0)</f>
        <v>0</v>
      </c>
      <c r="P79">
        <f ca="1">Monthly!O79*OFFSET('Project Map'!$H$2,LowProbability!P$2,0)</f>
        <v>112.5</v>
      </c>
      <c r="Q79">
        <f ca="1">Monthly!P79*OFFSET('Project Map'!$H$2,LowProbability!Q$2,0)</f>
        <v>25</v>
      </c>
      <c r="R79">
        <f ca="1">Monthly!Q79*OFFSET('Project Map'!$H$2,LowProbability!R$2,0)</f>
        <v>25</v>
      </c>
      <c r="S79">
        <f ca="1">Monthly!R79*OFFSET('Project Map'!$H$2,LowProbability!S$2,0)</f>
        <v>120</v>
      </c>
      <c r="T79">
        <f ca="1">Monthly!S79*OFFSET('Project Map'!$H$2,LowProbability!T$2,0)</f>
        <v>0</v>
      </c>
      <c r="U79">
        <f ca="1">Monthly!T79*OFFSET('Project Map'!$H$2,LowProbability!U$2,0)</f>
        <v>3.25</v>
      </c>
      <c r="V79">
        <f ca="1">Monthly!U79*OFFSET('Project Map'!$H$2,LowProbability!V$2,0)</f>
        <v>135</v>
      </c>
      <c r="W79">
        <f ca="1">Monthly!V79*OFFSET('Project Map'!$H$2,LowProbability!W$2,0)</f>
        <v>0</v>
      </c>
    </row>
    <row r="80" spans="2:23" x14ac:dyDescent="0.25">
      <c r="B80" s="6">
        <v>48000</v>
      </c>
      <c r="C80">
        <f t="shared" ca="1" si="3"/>
        <v>1107.95</v>
      </c>
      <c r="D80">
        <f t="shared" ca="1" si="4"/>
        <v>717.45</v>
      </c>
      <c r="E80">
        <f t="shared" ca="1" si="5"/>
        <v>270.5</v>
      </c>
      <c r="F80">
        <f ca="1">Monthly!E80*OFFSET('Project Map'!$H$2,LowProbability!F$2,0)</f>
        <v>120</v>
      </c>
      <c r="G80">
        <f ca="1">Monthly!F80*OFFSET('Project Map'!$H$2,LowProbability!G$2,0)</f>
        <v>241.2</v>
      </c>
      <c r="H80">
        <f ca="1">Monthly!G80*OFFSET('Project Map'!$H$2,LowProbability!H$2,0)</f>
        <v>45</v>
      </c>
      <c r="I80">
        <f ca="1">Monthly!H80*OFFSET('Project Map'!$H$2,LowProbability!I$2,0)</f>
        <v>30</v>
      </c>
      <c r="J80">
        <f ca="1">Monthly!I80*OFFSET('Project Map'!$H$2,LowProbability!J$2,0)</f>
        <v>187.5</v>
      </c>
      <c r="K80">
        <f ca="1">Monthly!J80*OFFSET('Project Map'!$H$2,LowProbability!K$2,0)</f>
        <v>30</v>
      </c>
      <c r="L80">
        <f ca="1">Monthly!K80*OFFSET('Project Map'!$H$2,LowProbability!L$2,0)</f>
        <v>22.5</v>
      </c>
      <c r="M80">
        <f ca="1">Monthly!L80*OFFSET('Project Map'!$H$2,LowProbability!M$2,0)</f>
        <v>0</v>
      </c>
      <c r="N80">
        <f ca="1">Monthly!M80*OFFSET('Project Map'!$H$2,LowProbability!N$2,0)</f>
        <v>11</v>
      </c>
      <c r="O80">
        <f ca="1">Monthly!N80*OFFSET('Project Map'!$H$2,LowProbability!O$2,0)</f>
        <v>0</v>
      </c>
      <c r="P80">
        <f ca="1">Monthly!O80*OFFSET('Project Map'!$H$2,LowProbability!P$2,0)</f>
        <v>112.5</v>
      </c>
      <c r="Q80">
        <f ca="1">Monthly!P80*OFFSET('Project Map'!$H$2,LowProbability!Q$2,0)</f>
        <v>25</v>
      </c>
      <c r="R80">
        <f ca="1">Monthly!Q80*OFFSET('Project Map'!$H$2,LowProbability!R$2,0)</f>
        <v>25</v>
      </c>
      <c r="S80">
        <f ca="1">Monthly!R80*OFFSET('Project Map'!$H$2,LowProbability!S$2,0)</f>
        <v>120</v>
      </c>
      <c r="T80">
        <f ca="1">Monthly!S80*OFFSET('Project Map'!$H$2,LowProbability!T$2,0)</f>
        <v>0</v>
      </c>
      <c r="U80">
        <f ca="1">Monthly!T80*OFFSET('Project Map'!$H$2,LowProbability!U$2,0)</f>
        <v>3.25</v>
      </c>
      <c r="V80">
        <f ca="1">Monthly!U80*OFFSET('Project Map'!$H$2,LowProbability!V$2,0)</f>
        <v>135</v>
      </c>
      <c r="W80">
        <f ca="1">Monthly!V80*OFFSET('Project Map'!$H$2,LowProbability!W$2,0)</f>
        <v>0</v>
      </c>
    </row>
    <row r="81" spans="2:23" x14ac:dyDescent="0.25">
      <c r="B81" s="6">
        <v>48030</v>
      </c>
      <c r="C81">
        <f t="shared" ca="1" si="3"/>
        <v>1152.95</v>
      </c>
      <c r="D81">
        <f t="shared" ca="1" si="4"/>
        <v>739.95</v>
      </c>
      <c r="E81">
        <f t="shared" ca="1" si="5"/>
        <v>293</v>
      </c>
      <c r="F81">
        <f ca="1">Monthly!E81*OFFSET('Project Map'!$H$2,LowProbability!F$2,0)</f>
        <v>120</v>
      </c>
      <c r="G81">
        <f ca="1">Monthly!F81*OFFSET('Project Map'!$H$2,LowProbability!G$2,0)</f>
        <v>241.2</v>
      </c>
      <c r="H81">
        <f ca="1">Monthly!G81*OFFSET('Project Map'!$H$2,LowProbability!H$2,0)</f>
        <v>45</v>
      </c>
      <c r="I81">
        <f ca="1">Monthly!H81*OFFSET('Project Map'!$H$2,LowProbability!I$2,0)</f>
        <v>30</v>
      </c>
      <c r="J81">
        <f ca="1">Monthly!I81*OFFSET('Project Map'!$H$2,LowProbability!J$2,0)</f>
        <v>187.5</v>
      </c>
      <c r="K81">
        <f ca="1">Monthly!J81*OFFSET('Project Map'!$H$2,LowProbability!K$2,0)</f>
        <v>30</v>
      </c>
      <c r="L81">
        <f ca="1">Monthly!K81*OFFSET('Project Map'!$H$2,LowProbability!L$2,0)</f>
        <v>22.5</v>
      </c>
      <c r="M81">
        <f ca="1">Monthly!L81*OFFSET('Project Map'!$H$2,LowProbability!M$2,0)</f>
        <v>0</v>
      </c>
      <c r="N81">
        <f ca="1">Monthly!M81*OFFSET('Project Map'!$H$2,LowProbability!N$2,0)</f>
        <v>11</v>
      </c>
      <c r="O81">
        <f ca="1">Monthly!N81*OFFSET('Project Map'!$H$2,LowProbability!O$2,0)</f>
        <v>0</v>
      </c>
      <c r="P81">
        <f ca="1">Monthly!O81*OFFSET('Project Map'!$H$2,LowProbability!P$2,0)</f>
        <v>112.5</v>
      </c>
      <c r="Q81">
        <f ca="1">Monthly!P81*OFFSET('Project Map'!$H$2,LowProbability!Q$2,0)</f>
        <v>25</v>
      </c>
      <c r="R81">
        <f ca="1">Monthly!Q81*OFFSET('Project Map'!$H$2,LowProbability!R$2,0)</f>
        <v>25</v>
      </c>
      <c r="S81">
        <f ca="1">Monthly!R81*OFFSET('Project Map'!$H$2,LowProbability!S$2,0)</f>
        <v>120</v>
      </c>
      <c r="T81">
        <f ca="1">Monthly!S81*OFFSET('Project Map'!$H$2,LowProbability!T$2,0)</f>
        <v>0</v>
      </c>
      <c r="U81">
        <f ca="1">Monthly!T81*OFFSET('Project Map'!$H$2,LowProbability!U$2,0)</f>
        <v>3.25</v>
      </c>
      <c r="V81">
        <f ca="1">Monthly!U81*OFFSET('Project Map'!$H$2,LowProbability!V$2,0)</f>
        <v>180</v>
      </c>
      <c r="W81">
        <f ca="1">Monthly!V81*OFFSET('Project Map'!$H$2,LowProbability!W$2,0)</f>
        <v>0</v>
      </c>
    </row>
    <row r="82" spans="2:23" x14ac:dyDescent="0.25">
      <c r="B82" s="6">
        <v>48061</v>
      </c>
      <c r="C82">
        <f t="shared" ca="1" si="3"/>
        <v>1152.95</v>
      </c>
      <c r="D82">
        <f t="shared" ca="1" si="4"/>
        <v>739.95</v>
      </c>
      <c r="E82">
        <f t="shared" ca="1" si="5"/>
        <v>293</v>
      </c>
      <c r="F82">
        <f ca="1">Monthly!E82*OFFSET('Project Map'!$H$2,LowProbability!F$2,0)</f>
        <v>120</v>
      </c>
      <c r="G82">
        <f ca="1">Monthly!F82*OFFSET('Project Map'!$H$2,LowProbability!G$2,0)</f>
        <v>241.2</v>
      </c>
      <c r="H82">
        <f ca="1">Monthly!G82*OFFSET('Project Map'!$H$2,LowProbability!H$2,0)</f>
        <v>45</v>
      </c>
      <c r="I82">
        <f ca="1">Monthly!H82*OFFSET('Project Map'!$H$2,LowProbability!I$2,0)</f>
        <v>30</v>
      </c>
      <c r="J82">
        <f ca="1">Monthly!I82*OFFSET('Project Map'!$H$2,LowProbability!J$2,0)</f>
        <v>187.5</v>
      </c>
      <c r="K82">
        <f ca="1">Monthly!J82*OFFSET('Project Map'!$H$2,LowProbability!K$2,0)</f>
        <v>30</v>
      </c>
      <c r="L82">
        <f ca="1">Monthly!K82*OFFSET('Project Map'!$H$2,LowProbability!L$2,0)</f>
        <v>22.5</v>
      </c>
      <c r="M82">
        <f ca="1">Monthly!L82*OFFSET('Project Map'!$H$2,LowProbability!M$2,0)</f>
        <v>0</v>
      </c>
      <c r="N82">
        <f ca="1">Monthly!M82*OFFSET('Project Map'!$H$2,LowProbability!N$2,0)</f>
        <v>11</v>
      </c>
      <c r="O82">
        <f ca="1">Monthly!N82*OFFSET('Project Map'!$H$2,LowProbability!O$2,0)</f>
        <v>0</v>
      </c>
      <c r="P82">
        <f ca="1">Monthly!O82*OFFSET('Project Map'!$H$2,LowProbability!P$2,0)</f>
        <v>112.5</v>
      </c>
      <c r="Q82">
        <f ca="1">Monthly!P82*OFFSET('Project Map'!$H$2,LowProbability!Q$2,0)</f>
        <v>25</v>
      </c>
      <c r="R82">
        <f ca="1">Monthly!Q82*OFFSET('Project Map'!$H$2,LowProbability!R$2,0)</f>
        <v>25</v>
      </c>
      <c r="S82">
        <f ca="1">Monthly!R82*OFFSET('Project Map'!$H$2,LowProbability!S$2,0)</f>
        <v>120</v>
      </c>
      <c r="T82">
        <f ca="1">Monthly!S82*OFFSET('Project Map'!$H$2,LowProbability!T$2,0)</f>
        <v>0</v>
      </c>
      <c r="U82">
        <f ca="1">Monthly!T82*OFFSET('Project Map'!$H$2,LowProbability!U$2,0)</f>
        <v>3.25</v>
      </c>
      <c r="V82">
        <f ca="1">Monthly!U82*OFFSET('Project Map'!$H$2,LowProbability!V$2,0)</f>
        <v>180</v>
      </c>
      <c r="W82">
        <f ca="1">Monthly!V82*OFFSET('Project Map'!$H$2,LowProbability!W$2,0)</f>
        <v>0</v>
      </c>
    </row>
    <row r="83" spans="2:23" x14ac:dyDescent="0.25">
      <c r="B83" s="6">
        <v>48092</v>
      </c>
      <c r="C83">
        <f t="shared" ca="1" si="3"/>
        <v>1152.95</v>
      </c>
      <c r="D83">
        <f t="shared" ca="1" si="4"/>
        <v>739.95</v>
      </c>
      <c r="E83">
        <f t="shared" ca="1" si="5"/>
        <v>293</v>
      </c>
      <c r="F83">
        <f ca="1">Monthly!E83*OFFSET('Project Map'!$H$2,LowProbability!F$2,0)</f>
        <v>120</v>
      </c>
      <c r="G83">
        <f ca="1">Monthly!F83*OFFSET('Project Map'!$H$2,LowProbability!G$2,0)</f>
        <v>241.2</v>
      </c>
      <c r="H83">
        <f ca="1">Monthly!G83*OFFSET('Project Map'!$H$2,LowProbability!H$2,0)</f>
        <v>45</v>
      </c>
      <c r="I83">
        <f ca="1">Monthly!H83*OFFSET('Project Map'!$H$2,LowProbability!I$2,0)</f>
        <v>30</v>
      </c>
      <c r="J83">
        <f ca="1">Monthly!I83*OFFSET('Project Map'!$H$2,LowProbability!J$2,0)</f>
        <v>187.5</v>
      </c>
      <c r="K83">
        <f ca="1">Monthly!J83*OFFSET('Project Map'!$H$2,LowProbability!K$2,0)</f>
        <v>30</v>
      </c>
      <c r="L83">
        <f ca="1">Monthly!K83*OFFSET('Project Map'!$H$2,LowProbability!L$2,0)</f>
        <v>22.5</v>
      </c>
      <c r="M83">
        <f ca="1">Monthly!L83*OFFSET('Project Map'!$H$2,LowProbability!M$2,0)</f>
        <v>0</v>
      </c>
      <c r="N83">
        <f ca="1">Monthly!M83*OFFSET('Project Map'!$H$2,LowProbability!N$2,0)</f>
        <v>11</v>
      </c>
      <c r="O83">
        <f ca="1">Monthly!N83*OFFSET('Project Map'!$H$2,LowProbability!O$2,0)</f>
        <v>0</v>
      </c>
      <c r="P83">
        <f ca="1">Monthly!O83*OFFSET('Project Map'!$H$2,LowProbability!P$2,0)</f>
        <v>112.5</v>
      </c>
      <c r="Q83">
        <f ca="1">Monthly!P83*OFFSET('Project Map'!$H$2,LowProbability!Q$2,0)</f>
        <v>25</v>
      </c>
      <c r="R83">
        <f ca="1">Monthly!Q83*OFFSET('Project Map'!$H$2,LowProbability!R$2,0)</f>
        <v>25</v>
      </c>
      <c r="S83">
        <f ca="1">Monthly!R83*OFFSET('Project Map'!$H$2,LowProbability!S$2,0)</f>
        <v>120</v>
      </c>
      <c r="T83">
        <f ca="1">Monthly!S83*OFFSET('Project Map'!$H$2,LowProbability!T$2,0)</f>
        <v>0</v>
      </c>
      <c r="U83">
        <f ca="1">Monthly!T83*OFFSET('Project Map'!$H$2,LowProbability!U$2,0)</f>
        <v>3.25</v>
      </c>
      <c r="V83">
        <f ca="1">Monthly!U83*OFFSET('Project Map'!$H$2,LowProbability!V$2,0)</f>
        <v>180</v>
      </c>
      <c r="W83">
        <f ca="1">Monthly!V83*OFFSET('Project Map'!$H$2,LowProbability!W$2,0)</f>
        <v>0</v>
      </c>
    </row>
    <row r="84" spans="2:23" x14ac:dyDescent="0.25">
      <c r="B84" s="6">
        <v>48122</v>
      </c>
      <c r="C84">
        <f t="shared" ca="1" si="3"/>
        <v>1152.95</v>
      </c>
      <c r="D84">
        <f t="shared" ca="1" si="4"/>
        <v>739.95</v>
      </c>
      <c r="E84">
        <f t="shared" ca="1" si="5"/>
        <v>293</v>
      </c>
      <c r="F84">
        <f ca="1">Monthly!E84*OFFSET('Project Map'!$H$2,LowProbability!F$2,0)</f>
        <v>120</v>
      </c>
      <c r="G84">
        <f ca="1">Monthly!F84*OFFSET('Project Map'!$H$2,LowProbability!G$2,0)</f>
        <v>241.2</v>
      </c>
      <c r="H84">
        <f ca="1">Monthly!G84*OFFSET('Project Map'!$H$2,LowProbability!H$2,0)</f>
        <v>45</v>
      </c>
      <c r="I84">
        <f ca="1">Monthly!H84*OFFSET('Project Map'!$H$2,LowProbability!I$2,0)</f>
        <v>30</v>
      </c>
      <c r="J84">
        <f ca="1">Monthly!I84*OFFSET('Project Map'!$H$2,LowProbability!J$2,0)</f>
        <v>187.5</v>
      </c>
      <c r="K84">
        <f ca="1">Monthly!J84*OFFSET('Project Map'!$H$2,LowProbability!K$2,0)</f>
        <v>30</v>
      </c>
      <c r="L84">
        <f ca="1">Monthly!K84*OFFSET('Project Map'!$H$2,LowProbability!L$2,0)</f>
        <v>22.5</v>
      </c>
      <c r="M84">
        <f ca="1">Monthly!L84*OFFSET('Project Map'!$H$2,LowProbability!M$2,0)</f>
        <v>0</v>
      </c>
      <c r="N84">
        <f ca="1">Monthly!M84*OFFSET('Project Map'!$H$2,LowProbability!N$2,0)</f>
        <v>11</v>
      </c>
      <c r="O84">
        <f ca="1">Monthly!N84*OFFSET('Project Map'!$H$2,LowProbability!O$2,0)</f>
        <v>0</v>
      </c>
      <c r="P84">
        <f ca="1">Monthly!O84*OFFSET('Project Map'!$H$2,LowProbability!P$2,0)</f>
        <v>112.5</v>
      </c>
      <c r="Q84">
        <f ca="1">Monthly!P84*OFFSET('Project Map'!$H$2,LowProbability!Q$2,0)</f>
        <v>25</v>
      </c>
      <c r="R84">
        <f ca="1">Monthly!Q84*OFFSET('Project Map'!$H$2,LowProbability!R$2,0)</f>
        <v>25</v>
      </c>
      <c r="S84">
        <f ca="1">Monthly!R84*OFFSET('Project Map'!$H$2,LowProbability!S$2,0)</f>
        <v>120</v>
      </c>
      <c r="T84">
        <f ca="1">Monthly!S84*OFFSET('Project Map'!$H$2,LowProbability!T$2,0)</f>
        <v>0</v>
      </c>
      <c r="U84">
        <f ca="1">Monthly!T84*OFFSET('Project Map'!$H$2,LowProbability!U$2,0)</f>
        <v>3.25</v>
      </c>
      <c r="V84">
        <f ca="1">Monthly!U84*OFFSET('Project Map'!$H$2,LowProbability!V$2,0)</f>
        <v>180</v>
      </c>
      <c r="W84">
        <f ca="1">Monthly!V84*OFFSET('Project Map'!$H$2,LowProbability!W$2,0)</f>
        <v>0</v>
      </c>
    </row>
    <row r="85" spans="2:23" x14ac:dyDescent="0.25">
      <c r="B85" s="6">
        <v>48153</v>
      </c>
      <c r="C85">
        <f t="shared" ca="1" si="3"/>
        <v>1156.8499999999999</v>
      </c>
      <c r="D85">
        <f t="shared" ca="1" si="4"/>
        <v>743.85</v>
      </c>
      <c r="E85">
        <f t="shared" ca="1" si="5"/>
        <v>293</v>
      </c>
      <c r="F85">
        <f ca="1">Monthly!E85*OFFSET('Project Map'!$H$2,LowProbability!F$2,0)</f>
        <v>120</v>
      </c>
      <c r="G85">
        <f ca="1">Monthly!F85*OFFSET('Project Map'!$H$2,LowProbability!G$2,0)</f>
        <v>241.2</v>
      </c>
      <c r="H85">
        <f ca="1">Monthly!G85*OFFSET('Project Map'!$H$2,LowProbability!H$2,0)</f>
        <v>45</v>
      </c>
      <c r="I85">
        <f ca="1">Monthly!H85*OFFSET('Project Map'!$H$2,LowProbability!I$2,0)</f>
        <v>30</v>
      </c>
      <c r="J85">
        <f ca="1">Monthly!I85*OFFSET('Project Map'!$H$2,LowProbability!J$2,0)</f>
        <v>191.4</v>
      </c>
      <c r="K85">
        <f ca="1">Monthly!J85*OFFSET('Project Map'!$H$2,LowProbability!K$2,0)</f>
        <v>30</v>
      </c>
      <c r="L85">
        <f ca="1">Monthly!K85*OFFSET('Project Map'!$H$2,LowProbability!L$2,0)</f>
        <v>22.5</v>
      </c>
      <c r="M85">
        <f ca="1">Monthly!L85*OFFSET('Project Map'!$H$2,LowProbability!M$2,0)</f>
        <v>0</v>
      </c>
      <c r="N85">
        <f ca="1">Monthly!M85*OFFSET('Project Map'!$H$2,LowProbability!N$2,0)</f>
        <v>11</v>
      </c>
      <c r="O85">
        <f ca="1">Monthly!N85*OFFSET('Project Map'!$H$2,LowProbability!O$2,0)</f>
        <v>0</v>
      </c>
      <c r="P85">
        <f ca="1">Monthly!O85*OFFSET('Project Map'!$H$2,LowProbability!P$2,0)</f>
        <v>112.5</v>
      </c>
      <c r="Q85">
        <f ca="1">Monthly!P85*OFFSET('Project Map'!$H$2,LowProbability!Q$2,0)</f>
        <v>25</v>
      </c>
      <c r="R85">
        <f ca="1">Monthly!Q85*OFFSET('Project Map'!$H$2,LowProbability!R$2,0)</f>
        <v>25</v>
      </c>
      <c r="S85">
        <f ca="1">Monthly!R85*OFFSET('Project Map'!$H$2,LowProbability!S$2,0)</f>
        <v>120</v>
      </c>
      <c r="T85">
        <f ca="1">Monthly!S85*OFFSET('Project Map'!$H$2,LowProbability!T$2,0)</f>
        <v>0</v>
      </c>
      <c r="U85">
        <f ca="1">Monthly!T85*OFFSET('Project Map'!$H$2,LowProbability!U$2,0)</f>
        <v>3.25</v>
      </c>
      <c r="V85">
        <f ca="1">Monthly!U85*OFFSET('Project Map'!$H$2,LowProbability!V$2,0)</f>
        <v>180</v>
      </c>
      <c r="W85">
        <f ca="1">Monthly!V85*OFFSET('Project Map'!$H$2,LowProbability!W$2,0)</f>
        <v>0</v>
      </c>
    </row>
    <row r="86" spans="2:23" x14ac:dyDescent="0.25">
      <c r="B86" s="6">
        <v>48183</v>
      </c>
      <c r="C86">
        <f t="shared" ca="1" si="3"/>
        <v>1156.8499999999999</v>
      </c>
      <c r="D86">
        <f t="shared" ca="1" si="4"/>
        <v>743.85</v>
      </c>
      <c r="E86">
        <f t="shared" ca="1" si="5"/>
        <v>293</v>
      </c>
      <c r="F86">
        <f ca="1">Monthly!E86*OFFSET('Project Map'!$H$2,LowProbability!F$2,0)</f>
        <v>120</v>
      </c>
      <c r="G86">
        <f ca="1">Monthly!F86*OFFSET('Project Map'!$H$2,LowProbability!G$2,0)</f>
        <v>241.2</v>
      </c>
      <c r="H86">
        <f ca="1">Monthly!G86*OFFSET('Project Map'!$H$2,LowProbability!H$2,0)</f>
        <v>45</v>
      </c>
      <c r="I86">
        <f ca="1">Monthly!H86*OFFSET('Project Map'!$H$2,LowProbability!I$2,0)</f>
        <v>30</v>
      </c>
      <c r="J86">
        <f ca="1">Monthly!I86*OFFSET('Project Map'!$H$2,LowProbability!J$2,0)</f>
        <v>191.4</v>
      </c>
      <c r="K86">
        <f ca="1">Monthly!J86*OFFSET('Project Map'!$H$2,LowProbability!K$2,0)</f>
        <v>30</v>
      </c>
      <c r="L86">
        <f ca="1">Monthly!K86*OFFSET('Project Map'!$H$2,LowProbability!L$2,0)</f>
        <v>22.5</v>
      </c>
      <c r="M86">
        <f ca="1">Monthly!L86*OFFSET('Project Map'!$H$2,LowProbability!M$2,0)</f>
        <v>0</v>
      </c>
      <c r="N86">
        <f ca="1">Monthly!M86*OFFSET('Project Map'!$H$2,LowProbability!N$2,0)</f>
        <v>11</v>
      </c>
      <c r="O86">
        <f ca="1">Monthly!N86*OFFSET('Project Map'!$H$2,LowProbability!O$2,0)</f>
        <v>0</v>
      </c>
      <c r="P86">
        <f ca="1">Monthly!O86*OFFSET('Project Map'!$H$2,LowProbability!P$2,0)</f>
        <v>112.5</v>
      </c>
      <c r="Q86">
        <f ca="1">Monthly!P86*OFFSET('Project Map'!$H$2,LowProbability!Q$2,0)</f>
        <v>25</v>
      </c>
      <c r="R86">
        <f ca="1">Monthly!Q86*OFFSET('Project Map'!$H$2,LowProbability!R$2,0)</f>
        <v>25</v>
      </c>
      <c r="S86">
        <f ca="1">Monthly!R86*OFFSET('Project Map'!$H$2,LowProbability!S$2,0)</f>
        <v>120</v>
      </c>
      <c r="T86">
        <f ca="1">Monthly!S86*OFFSET('Project Map'!$H$2,LowProbability!T$2,0)</f>
        <v>0</v>
      </c>
      <c r="U86">
        <f ca="1">Monthly!T86*OFFSET('Project Map'!$H$2,LowProbability!U$2,0)</f>
        <v>3.25</v>
      </c>
      <c r="V86">
        <f ca="1">Monthly!U86*OFFSET('Project Map'!$H$2,LowProbability!V$2,0)</f>
        <v>180</v>
      </c>
      <c r="W86">
        <f ca="1">Monthly!V86*OFFSET('Project Map'!$H$2,LowProbability!W$2,0)</f>
        <v>0</v>
      </c>
    </row>
    <row r="87" spans="2:23" x14ac:dyDescent="0.25">
      <c r="B87" s="6">
        <v>48214</v>
      </c>
      <c r="C87">
        <f t="shared" ca="1" si="3"/>
        <v>1156.8499999999999</v>
      </c>
      <c r="D87">
        <f t="shared" ca="1" si="4"/>
        <v>743.85</v>
      </c>
      <c r="E87">
        <f t="shared" ca="1" si="5"/>
        <v>293</v>
      </c>
      <c r="F87">
        <f ca="1">Monthly!E87*OFFSET('Project Map'!$H$2,LowProbability!F$2,0)</f>
        <v>120</v>
      </c>
      <c r="G87">
        <f ca="1">Monthly!F87*OFFSET('Project Map'!$H$2,LowProbability!G$2,0)</f>
        <v>241.2</v>
      </c>
      <c r="H87">
        <f ca="1">Monthly!G87*OFFSET('Project Map'!$H$2,LowProbability!H$2,0)</f>
        <v>45</v>
      </c>
      <c r="I87">
        <f ca="1">Monthly!H87*OFFSET('Project Map'!$H$2,LowProbability!I$2,0)</f>
        <v>30</v>
      </c>
      <c r="J87">
        <f ca="1">Monthly!I87*OFFSET('Project Map'!$H$2,LowProbability!J$2,0)</f>
        <v>191.4</v>
      </c>
      <c r="K87">
        <f ca="1">Monthly!J87*OFFSET('Project Map'!$H$2,LowProbability!K$2,0)</f>
        <v>30</v>
      </c>
      <c r="L87">
        <f ca="1">Monthly!K87*OFFSET('Project Map'!$H$2,LowProbability!L$2,0)</f>
        <v>22.5</v>
      </c>
      <c r="M87">
        <f ca="1">Monthly!L87*OFFSET('Project Map'!$H$2,LowProbability!M$2,0)</f>
        <v>0</v>
      </c>
      <c r="N87">
        <f ca="1">Monthly!M87*OFFSET('Project Map'!$H$2,LowProbability!N$2,0)</f>
        <v>11</v>
      </c>
      <c r="O87">
        <f ca="1">Monthly!N87*OFFSET('Project Map'!$H$2,LowProbability!O$2,0)</f>
        <v>0</v>
      </c>
      <c r="P87">
        <f ca="1">Monthly!O87*OFFSET('Project Map'!$H$2,LowProbability!P$2,0)</f>
        <v>112.5</v>
      </c>
      <c r="Q87">
        <f ca="1">Monthly!P87*OFFSET('Project Map'!$H$2,LowProbability!Q$2,0)</f>
        <v>25</v>
      </c>
      <c r="R87">
        <f ca="1">Monthly!Q87*OFFSET('Project Map'!$H$2,LowProbability!R$2,0)</f>
        <v>25</v>
      </c>
      <c r="S87">
        <f ca="1">Monthly!R87*OFFSET('Project Map'!$H$2,LowProbability!S$2,0)</f>
        <v>120</v>
      </c>
      <c r="T87">
        <f ca="1">Monthly!S87*OFFSET('Project Map'!$H$2,LowProbability!T$2,0)</f>
        <v>0</v>
      </c>
      <c r="U87">
        <f ca="1">Monthly!T87*OFFSET('Project Map'!$H$2,LowProbability!U$2,0)</f>
        <v>3.25</v>
      </c>
      <c r="V87">
        <f ca="1">Monthly!U87*OFFSET('Project Map'!$H$2,LowProbability!V$2,0)</f>
        <v>180</v>
      </c>
      <c r="W87">
        <f ca="1">Monthly!V87*OFFSET('Project Map'!$H$2,LowProbability!W$2,0)</f>
        <v>0</v>
      </c>
    </row>
    <row r="88" spans="2:23" x14ac:dyDescent="0.25">
      <c r="B88" s="6">
        <v>48245</v>
      </c>
      <c r="C88">
        <f t="shared" ca="1" si="3"/>
        <v>1156.8499999999999</v>
      </c>
      <c r="D88">
        <f t="shared" ca="1" si="4"/>
        <v>743.85</v>
      </c>
      <c r="E88">
        <f t="shared" ca="1" si="5"/>
        <v>293</v>
      </c>
      <c r="F88">
        <f ca="1">Monthly!E88*OFFSET('Project Map'!$H$2,LowProbability!F$2,0)</f>
        <v>120</v>
      </c>
      <c r="G88">
        <f ca="1">Monthly!F88*OFFSET('Project Map'!$H$2,LowProbability!G$2,0)</f>
        <v>241.2</v>
      </c>
      <c r="H88">
        <f ca="1">Monthly!G88*OFFSET('Project Map'!$H$2,LowProbability!H$2,0)</f>
        <v>45</v>
      </c>
      <c r="I88">
        <f ca="1">Monthly!H88*OFFSET('Project Map'!$H$2,LowProbability!I$2,0)</f>
        <v>30</v>
      </c>
      <c r="J88">
        <f ca="1">Monthly!I88*OFFSET('Project Map'!$H$2,LowProbability!J$2,0)</f>
        <v>191.4</v>
      </c>
      <c r="K88">
        <f ca="1">Monthly!J88*OFFSET('Project Map'!$H$2,LowProbability!K$2,0)</f>
        <v>30</v>
      </c>
      <c r="L88">
        <f ca="1">Monthly!K88*OFFSET('Project Map'!$H$2,LowProbability!L$2,0)</f>
        <v>22.5</v>
      </c>
      <c r="M88">
        <f ca="1">Monthly!L88*OFFSET('Project Map'!$H$2,LowProbability!M$2,0)</f>
        <v>0</v>
      </c>
      <c r="N88">
        <f ca="1">Monthly!M88*OFFSET('Project Map'!$H$2,LowProbability!N$2,0)</f>
        <v>11</v>
      </c>
      <c r="O88">
        <f ca="1">Monthly!N88*OFFSET('Project Map'!$H$2,LowProbability!O$2,0)</f>
        <v>0</v>
      </c>
      <c r="P88">
        <f ca="1">Monthly!O88*OFFSET('Project Map'!$H$2,LowProbability!P$2,0)</f>
        <v>112.5</v>
      </c>
      <c r="Q88">
        <f ca="1">Monthly!P88*OFFSET('Project Map'!$H$2,LowProbability!Q$2,0)</f>
        <v>25</v>
      </c>
      <c r="R88">
        <f ca="1">Monthly!Q88*OFFSET('Project Map'!$H$2,LowProbability!R$2,0)</f>
        <v>25</v>
      </c>
      <c r="S88">
        <f ca="1">Monthly!R88*OFFSET('Project Map'!$H$2,LowProbability!S$2,0)</f>
        <v>120</v>
      </c>
      <c r="T88">
        <f ca="1">Monthly!S88*OFFSET('Project Map'!$H$2,LowProbability!T$2,0)</f>
        <v>0</v>
      </c>
      <c r="U88">
        <f ca="1">Monthly!T88*OFFSET('Project Map'!$H$2,LowProbability!U$2,0)</f>
        <v>3.25</v>
      </c>
      <c r="V88">
        <f ca="1">Monthly!U88*OFFSET('Project Map'!$H$2,LowProbability!V$2,0)</f>
        <v>180</v>
      </c>
      <c r="W88">
        <f ca="1">Monthly!V88*OFFSET('Project Map'!$H$2,LowProbability!W$2,0)</f>
        <v>0</v>
      </c>
    </row>
    <row r="89" spans="2:23" x14ac:dyDescent="0.25">
      <c r="B89" s="6">
        <v>48274</v>
      </c>
      <c r="C89">
        <f t="shared" ca="1" si="3"/>
        <v>1160.45</v>
      </c>
      <c r="D89">
        <f t="shared" ca="1" si="4"/>
        <v>747.45</v>
      </c>
      <c r="E89">
        <f t="shared" ca="1" si="5"/>
        <v>293</v>
      </c>
      <c r="F89">
        <f ca="1">Monthly!E89*OFFSET('Project Map'!$H$2,LowProbability!F$2,0)</f>
        <v>120</v>
      </c>
      <c r="G89">
        <f ca="1">Monthly!F89*OFFSET('Project Map'!$H$2,LowProbability!G$2,0)</f>
        <v>241.2</v>
      </c>
      <c r="H89">
        <f ca="1">Monthly!G89*OFFSET('Project Map'!$H$2,LowProbability!H$2,0)</f>
        <v>45</v>
      </c>
      <c r="I89">
        <f ca="1">Monthly!H89*OFFSET('Project Map'!$H$2,LowProbability!I$2,0)</f>
        <v>30</v>
      </c>
      <c r="J89">
        <f ca="1">Monthly!I89*OFFSET('Project Map'!$H$2,LowProbability!J$2,0)</f>
        <v>195</v>
      </c>
      <c r="K89">
        <f ca="1">Monthly!J89*OFFSET('Project Map'!$H$2,LowProbability!K$2,0)</f>
        <v>30</v>
      </c>
      <c r="L89">
        <f ca="1">Monthly!K89*OFFSET('Project Map'!$H$2,LowProbability!L$2,0)</f>
        <v>22.5</v>
      </c>
      <c r="M89">
        <f ca="1">Monthly!L89*OFFSET('Project Map'!$H$2,LowProbability!M$2,0)</f>
        <v>0</v>
      </c>
      <c r="N89">
        <f ca="1">Monthly!M89*OFFSET('Project Map'!$H$2,LowProbability!N$2,0)</f>
        <v>11</v>
      </c>
      <c r="O89">
        <f ca="1">Monthly!N89*OFFSET('Project Map'!$H$2,LowProbability!O$2,0)</f>
        <v>0</v>
      </c>
      <c r="P89">
        <f ca="1">Monthly!O89*OFFSET('Project Map'!$H$2,LowProbability!P$2,0)</f>
        <v>112.5</v>
      </c>
      <c r="Q89">
        <f ca="1">Monthly!P89*OFFSET('Project Map'!$H$2,LowProbability!Q$2,0)</f>
        <v>25</v>
      </c>
      <c r="R89">
        <f ca="1">Monthly!Q89*OFFSET('Project Map'!$H$2,LowProbability!R$2,0)</f>
        <v>25</v>
      </c>
      <c r="S89">
        <f ca="1">Monthly!R89*OFFSET('Project Map'!$H$2,LowProbability!S$2,0)</f>
        <v>120</v>
      </c>
      <c r="T89">
        <f ca="1">Monthly!S89*OFFSET('Project Map'!$H$2,LowProbability!T$2,0)</f>
        <v>0</v>
      </c>
      <c r="U89">
        <f ca="1">Monthly!T89*OFFSET('Project Map'!$H$2,LowProbability!U$2,0)</f>
        <v>3.25</v>
      </c>
      <c r="V89">
        <f ca="1">Monthly!U89*OFFSET('Project Map'!$H$2,LowProbability!V$2,0)</f>
        <v>180</v>
      </c>
      <c r="W89">
        <f ca="1">Monthly!V89*OFFSET('Project Map'!$H$2,LowProbability!W$2,0)</f>
        <v>0</v>
      </c>
    </row>
    <row r="90" spans="2:23" x14ac:dyDescent="0.25">
      <c r="B90" s="6">
        <v>48305</v>
      </c>
      <c r="C90">
        <f t="shared" ca="1" si="3"/>
        <v>1160.45</v>
      </c>
      <c r="D90">
        <f t="shared" ca="1" si="4"/>
        <v>747.45</v>
      </c>
      <c r="E90">
        <f t="shared" ca="1" si="5"/>
        <v>293</v>
      </c>
      <c r="F90">
        <f ca="1">Monthly!E90*OFFSET('Project Map'!$H$2,LowProbability!F$2,0)</f>
        <v>120</v>
      </c>
      <c r="G90">
        <f ca="1">Monthly!F90*OFFSET('Project Map'!$H$2,LowProbability!G$2,0)</f>
        <v>241.2</v>
      </c>
      <c r="H90">
        <f ca="1">Monthly!G90*OFFSET('Project Map'!$H$2,LowProbability!H$2,0)</f>
        <v>45</v>
      </c>
      <c r="I90">
        <f ca="1">Monthly!H90*OFFSET('Project Map'!$H$2,LowProbability!I$2,0)</f>
        <v>30</v>
      </c>
      <c r="J90">
        <f ca="1">Monthly!I90*OFFSET('Project Map'!$H$2,LowProbability!J$2,0)</f>
        <v>195</v>
      </c>
      <c r="K90">
        <f ca="1">Monthly!J90*OFFSET('Project Map'!$H$2,LowProbability!K$2,0)</f>
        <v>30</v>
      </c>
      <c r="L90">
        <f ca="1">Monthly!K90*OFFSET('Project Map'!$H$2,LowProbability!L$2,0)</f>
        <v>22.5</v>
      </c>
      <c r="M90">
        <f ca="1">Monthly!L90*OFFSET('Project Map'!$H$2,LowProbability!M$2,0)</f>
        <v>0</v>
      </c>
      <c r="N90">
        <f ca="1">Monthly!M90*OFFSET('Project Map'!$H$2,LowProbability!N$2,0)</f>
        <v>11</v>
      </c>
      <c r="O90">
        <f ca="1">Monthly!N90*OFFSET('Project Map'!$H$2,LowProbability!O$2,0)</f>
        <v>0</v>
      </c>
      <c r="P90">
        <f ca="1">Monthly!O90*OFFSET('Project Map'!$H$2,LowProbability!P$2,0)</f>
        <v>112.5</v>
      </c>
      <c r="Q90">
        <f ca="1">Monthly!P90*OFFSET('Project Map'!$H$2,LowProbability!Q$2,0)</f>
        <v>25</v>
      </c>
      <c r="R90">
        <f ca="1">Monthly!Q90*OFFSET('Project Map'!$H$2,LowProbability!R$2,0)</f>
        <v>25</v>
      </c>
      <c r="S90">
        <f ca="1">Monthly!R90*OFFSET('Project Map'!$H$2,LowProbability!S$2,0)</f>
        <v>120</v>
      </c>
      <c r="T90">
        <f ca="1">Monthly!S90*OFFSET('Project Map'!$H$2,LowProbability!T$2,0)</f>
        <v>0</v>
      </c>
      <c r="U90">
        <f ca="1">Monthly!T90*OFFSET('Project Map'!$H$2,LowProbability!U$2,0)</f>
        <v>3.25</v>
      </c>
      <c r="V90">
        <f ca="1">Monthly!U90*OFFSET('Project Map'!$H$2,LowProbability!V$2,0)</f>
        <v>180</v>
      </c>
      <c r="W90">
        <f ca="1">Monthly!V90*OFFSET('Project Map'!$H$2,LowProbability!W$2,0)</f>
        <v>0</v>
      </c>
    </row>
    <row r="91" spans="2:23" x14ac:dyDescent="0.25">
      <c r="B91" s="6">
        <v>48335</v>
      </c>
      <c r="C91">
        <f t="shared" ca="1" si="3"/>
        <v>1160.45</v>
      </c>
      <c r="D91">
        <f t="shared" ca="1" si="4"/>
        <v>747.45</v>
      </c>
      <c r="E91">
        <f t="shared" ca="1" si="5"/>
        <v>293</v>
      </c>
      <c r="F91">
        <f ca="1">Monthly!E91*OFFSET('Project Map'!$H$2,LowProbability!F$2,0)</f>
        <v>120</v>
      </c>
      <c r="G91">
        <f ca="1">Monthly!F91*OFFSET('Project Map'!$H$2,LowProbability!G$2,0)</f>
        <v>241.2</v>
      </c>
      <c r="H91">
        <f ca="1">Monthly!G91*OFFSET('Project Map'!$H$2,LowProbability!H$2,0)</f>
        <v>45</v>
      </c>
      <c r="I91">
        <f ca="1">Monthly!H91*OFFSET('Project Map'!$H$2,LowProbability!I$2,0)</f>
        <v>30</v>
      </c>
      <c r="J91">
        <f ca="1">Monthly!I91*OFFSET('Project Map'!$H$2,LowProbability!J$2,0)</f>
        <v>195</v>
      </c>
      <c r="K91">
        <f ca="1">Monthly!J91*OFFSET('Project Map'!$H$2,LowProbability!K$2,0)</f>
        <v>30</v>
      </c>
      <c r="L91">
        <f ca="1">Monthly!K91*OFFSET('Project Map'!$H$2,LowProbability!L$2,0)</f>
        <v>22.5</v>
      </c>
      <c r="M91">
        <f ca="1">Monthly!L91*OFFSET('Project Map'!$H$2,LowProbability!M$2,0)</f>
        <v>0</v>
      </c>
      <c r="N91">
        <f ca="1">Monthly!M91*OFFSET('Project Map'!$H$2,LowProbability!N$2,0)</f>
        <v>11</v>
      </c>
      <c r="O91">
        <f ca="1">Monthly!N91*OFFSET('Project Map'!$H$2,LowProbability!O$2,0)</f>
        <v>0</v>
      </c>
      <c r="P91">
        <f ca="1">Monthly!O91*OFFSET('Project Map'!$H$2,LowProbability!P$2,0)</f>
        <v>112.5</v>
      </c>
      <c r="Q91">
        <f ca="1">Monthly!P91*OFFSET('Project Map'!$H$2,LowProbability!Q$2,0)</f>
        <v>25</v>
      </c>
      <c r="R91">
        <f ca="1">Monthly!Q91*OFFSET('Project Map'!$H$2,LowProbability!R$2,0)</f>
        <v>25</v>
      </c>
      <c r="S91">
        <f ca="1">Monthly!R91*OFFSET('Project Map'!$H$2,LowProbability!S$2,0)</f>
        <v>120</v>
      </c>
      <c r="T91">
        <f ca="1">Monthly!S91*OFFSET('Project Map'!$H$2,LowProbability!T$2,0)</f>
        <v>0</v>
      </c>
      <c r="U91">
        <f ca="1">Monthly!T91*OFFSET('Project Map'!$H$2,LowProbability!U$2,0)</f>
        <v>3.25</v>
      </c>
      <c r="V91">
        <f ca="1">Monthly!U91*OFFSET('Project Map'!$H$2,LowProbability!V$2,0)</f>
        <v>180</v>
      </c>
      <c r="W91">
        <f ca="1">Monthly!V91*OFFSET('Project Map'!$H$2,LowProbability!W$2,0)</f>
        <v>0</v>
      </c>
    </row>
    <row r="92" spans="2:23" x14ac:dyDescent="0.25">
      <c r="B92" s="6">
        <v>48366</v>
      </c>
      <c r="C92">
        <f t="shared" ca="1" si="3"/>
        <v>1160.45</v>
      </c>
      <c r="D92">
        <f t="shared" ca="1" si="4"/>
        <v>747.45</v>
      </c>
      <c r="E92">
        <f t="shared" ca="1" si="5"/>
        <v>293</v>
      </c>
      <c r="F92">
        <f ca="1">Monthly!E92*OFFSET('Project Map'!$H$2,LowProbability!F$2,0)</f>
        <v>120</v>
      </c>
      <c r="G92">
        <f ca="1">Monthly!F92*OFFSET('Project Map'!$H$2,LowProbability!G$2,0)</f>
        <v>241.2</v>
      </c>
      <c r="H92">
        <f ca="1">Monthly!G92*OFFSET('Project Map'!$H$2,LowProbability!H$2,0)</f>
        <v>45</v>
      </c>
      <c r="I92">
        <f ca="1">Monthly!H92*OFFSET('Project Map'!$H$2,LowProbability!I$2,0)</f>
        <v>30</v>
      </c>
      <c r="J92">
        <f ca="1">Monthly!I92*OFFSET('Project Map'!$H$2,LowProbability!J$2,0)</f>
        <v>195</v>
      </c>
      <c r="K92">
        <f ca="1">Monthly!J92*OFFSET('Project Map'!$H$2,LowProbability!K$2,0)</f>
        <v>30</v>
      </c>
      <c r="L92">
        <f ca="1">Monthly!K92*OFFSET('Project Map'!$H$2,LowProbability!L$2,0)</f>
        <v>22.5</v>
      </c>
      <c r="M92">
        <f ca="1">Monthly!L92*OFFSET('Project Map'!$H$2,LowProbability!M$2,0)</f>
        <v>0</v>
      </c>
      <c r="N92">
        <f ca="1">Monthly!M92*OFFSET('Project Map'!$H$2,LowProbability!N$2,0)</f>
        <v>11</v>
      </c>
      <c r="O92">
        <f ca="1">Monthly!N92*OFFSET('Project Map'!$H$2,LowProbability!O$2,0)</f>
        <v>0</v>
      </c>
      <c r="P92">
        <f ca="1">Monthly!O92*OFFSET('Project Map'!$H$2,LowProbability!P$2,0)</f>
        <v>112.5</v>
      </c>
      <c r="Q92">
        <f ca="1">Monthly!P92*OFFSET('Project Map'!$H$2,LowProbability!Q$2,0)</f>
        <v>25</v>
      </c>
      <c r="R92">
        <f ca="1">Monthly!Q92*OFFSET('Project Map'!$H$2,LowProbability!R$2,0)</f>
        <v>25</v>
      </c>
      <c r="S92">
        <f ca="1">Monthly!R92*OFFSET('Project Map'!$H$2,LowProbability!S$2,0)</f>
        <v>120</v>
      </c>
      <c r="T92">
        <f ca="1">Monthly!S92*OFFSET('Project Map'!$H$2,LowProbability!T$2,0)</f>
        <v>0</v>
      </c>
      <c r="U92">
        <f ca="1">Monthly!T92*OFFSET('Project Map'!$H$2,LowProbability!U$2,0)</f>
        <v>3.25</v>
      </c>
      <c r="V92">
        <f ca="1">Monthly!U92*OFFSET('Project Map'!$H$2,LowProbability!V$2,0)</f>
        <v>180</v>
      </c>
      <c r="W92">
        <f ca="1">Monthly!V92*OFFSET('Project Map'!$H$2,LowProbability!W$2,0)</f>
        <v>0</v>
      </c>
    </row>
    <row r="93" spans="2:23" x14ac:dyDescent="0.25">
      <c r="B93" s="6">
        <v>48396</v>
      </c>
      <c r="C93">
        <f t="shared" ca="1" si="3"/>
        <v>1160.45</v>
      </c>
      <c r="D93">
        <f t="shared" ca="1" si="4"/>
        <v>747.45</v>
      </c>
      <c r="E93">
        <f t="shared" ca="1" si="5"/>
        <v>293</v>
      </c>
      <c r="F93">
        <f ca="1">Monthly!E93*OFFSET('Project Map'!$H$2,LowProbability!F$2,0)</f>
        <v>120</v>
      </c>
      <c r="G93">
        <f ca="1">Monthly!F93*OFFSET('Project Map'!$H$2,LowProbability!G$2,0)</f>
        <v>241.2</v>
      </c>
      <c r="H93">
        <f ca="1">Monthly!G93*OFFSET('Project Map'!$H$2,LowProbability!H$2,0)</f>
        <v>45</v>
      </c>
      <c r="I93">
        <f ca="1">Monthly!H93*OFFSET('Project Map'!$H$2,LowProbability!I$2,0)</f>
        <v>30</v>
      </c>
      <c r="J93">
        <f ca="1">Monthly!I93*OFFSET('Project Map'!$H$2,LowProbability!J$2,0)</f>
        <v>195</v>
      </c>
      <c r="K93">
        <f ca="1">Monthly!J93*OFFSET('Project Map'!$H$2,LowProbability!K$2,0)</f>
        <v>30</v>
      </c>
      <c r="L93">
        <f ca="1">Monthly!K93*OFFSET('Project Map'!$H$2,LowProbability!L$2,0)</f>
        <v>22.5</v>
      </c>
      <c r="M93">
        <f ca="1">Monthly!L93*OFFSET('Project Map'!$H$2,LowProbability!M$2,0)</f>
        <v>0</v>
      </c>
      <c r="N93">
        <f ca="1">Monthly!M93*OFFSET('Project Map'!$H$2,LowProbability!N$2,0)</f>
        <v>11</v>
      </c>
      <c r="O93">
        <f ca="1">Monthly!N93*OFFSET('Project Map'!$H$2,LowProbability!O$2,0)</f>
        <v>0</v>
      </c>
      <c r="P93">
        <f ca="1">Monthly!O93*OFFSET('Project Map'!$H$2,LowProbability!P$2,0)</f>
        <v>112.5</v>
      </c>
      <c r="Q93">
        <f ca="1">Monthly!P93*OFFSET('Project Map'!$H$2,LowProbability!Q$2,0)</f>
        <v>25</v>
      </c>
      <c r="R93">
        <f ca="1">Monthly!Q93*OFFSET('Project Map'!$H$2,LowProbability!R$2,0)</f>
        <v>25</v>
      </c>
      <c r="S93">
        <f ca="1">Monthly!R93*OFFSET('Project Map'!$H$2,LowProbability!S$2,0)</f>
        <v>120</v>
      </c>
      <c r="T93">
        <f ca="1">Monthly!S93*OFFSET('Project Map'!$H$2,LowProbability!T$2,0)</f>
        <v>0</v>
      </c>
      <c r="U93">
        <f ca="1">Monthly!T93*OFFSET('Project Map'!$H$2,LowProbability!U$2,0)</f>
        <v>3.25</v>
      </c>
      <c r="V93">
        <f ca="1">Monthly!U93*OFFSET('Project Map'!$H$2,LowProbability!V$2,0)</f>
        <v>180</v>
      </c>
      <c r="W93">
        <f ca="1">Monthly!V93*OFFSET('Project Map'!$H$2,LowProbability!W$2,0)</f>
        <v>0</v>
      </c>
    </row>
    <row r="94" spans="2:23" x14ac:dyDescent="0.25">
      <c r="B94" s="6">
        <v>48427</v>
      </c>
      <c r="C94">
        <f t="shared" ca="1" si="3"/>
        <v>1160.45</v>
      </c>
      <c r="D94">
        <f t="shared" ca="1" si="4"/>
        <v>747.45</v>
      </c>
      <c r="E94">
        <f t="shared" ca="1" si="5"/>
        <v>293</v>
      </c>
      <c r="F94">
        <f ca="1">Monthly!E94*OFFSET('Project Map'!$H$2,LowProbability!F$2,0)</f>
        <v>120</v>
      </c>
      <c r="G94">
        <f ca="1">Monthly!F94*OFFSET('Project Map'!$H$2,LowProbability!G$2,0)</f>
        <v>241.2</v>
      </c>
      <c r="H94">
        <f ca="1">Monthly!G94*OFFSET('Project Map'!$H$2,LowProbability!H$2,0)</f>
        <v>45</v>
      </c>
      <c r="I94">
        <f ca="1">Monthly!H94*OFFSET('Project Map'!$H$2,LowProbability!I$2,0)</f>
        <v>30</v>
      </c>
      <c r="J94">
        <f ca="1">Monthly!I94*OFFSET('Project Map'!$H$2,LowProbability!J$2,0)</f>
        <v>195</v>
      </c>
      <c r="K94">
        <f ca="1">Monthly!J94*OFFSET('Project Map'!$H$2,LowProbability!K$2,0)</f>
        <v>30</v>
      </c>
      <c r="L94">
        <f ca="1">Monthly!K94*OFFSET('Project Map'!$H$2,LowProbability!L$2,0)</f>
        <v>22.5</v>
      </c>
      <c r="M94">
        <f ca="1">Monthly!L94*OFFSET('Project Map'!$H$2,LowProbability!M$2,0)</f>
        <v>0</v>
      </c>
      <c r="N94">
        <f ca="1">Monthly!M94*OFFSET('Project Map'!$H$2,LowProbability!N$2,0)</f>
        <v>11</v>
      </c>
      <c r="O94">
        <f ca="1">Monthly!N94*OFFSET('Project Map'!$H$2,LowProbability!O$2,0)</f>
        <v>0</v>
      </c>
      <c r="P94">
        <f ca="1">Monthly!O94*OFFSET('Project Map'!$H$2,LowProbability!P$2,0)</f>
        <v>112.5</v>
      </c>
      <c r="Q94">
        <f ca="1">Monthly!P94*OFFSET('Project Map'!$H$2,LowProbability!Q$2,0)</f>
        <v>25</v>
      </c>
      <c r="R94">
        <f ca="1">Monthly!Q94*OFFSET('Project Map'!$H$2,LowProbability!R$2,0)</f>
        <v>25</v>
      </c>
      <c r="S94">
        <f ca="1">Monthly!R94*OFFSET('Project Map'!$H$2,LowProbability!S$2,0)</f>
        <v>120</v>
      </c>
      <c r="T94">
        <f ca="1">Monthly!S94*OFFSET('Project Map'!$H$2,LowProbability!T$2,0)</f>
        <v>0</v>
      </c>
      <c r="U94">
        <f ca="1">Monthly!T94*OFFSET('Project Map'!$H$2,LowProbability!U$2,0)</f>
        <v>3.25</v>
      </c>
      <c r="V94">
        <f ca="1">Monthly!U94*OFFSET('Project Map'!$H$2,LowProbability!V$2,0)</f>
        <v>180</v>
      </c>
      <c r="W94">
        <f ca="1">Monthly!V94*OFFSET('Project Map'!$H$2,LowProbability!W$2,0)</f>
        <v>0</v>
      </c>
    </row>
    <row r="95" spans="2:23" x14ac:dyDescent="0.25">
      <c r="B95" s="6">
        <v>48458</v>
      </c>
      <c r="C95">
        <f t="shared" ca="1" si="3"/>
        <v>1160.45</v>
      </c>
      <c r="D95">
        <f t="shared" ca="1" si="4"/>
        <v>747.45</v>
      </c>
      <c r="E95">
        <f t="shared" ca="1" si="5"/>
        <v>293</v>
      </c>
      <c r="F95">
        <f ca="1">Monthly!E95*OFFSET('Project Map'!$H$2,LowProbability!F$2,0)</f>
        <v>120</v>
      </c>
      <c r="G95">
        <f ca="1">Monthly!F95*OFFSET('Project Map'!$H$2,LowProbability!G$2,0)</f>
        <v>241.2</v>
      </c>
      <c r="H95">
        <f ca="1">Monthly!G95*OFFSET('Project Map'!$H$2,LowProbability!H$2,0)</f>
        <v>45</v>
      </c>
      <c r="I95">
        <f ca="1">Monthly!H95*OFFSET('Project Map'!$H$2,LowProbability!I$2,0)</f>
        <v>30</v>
      </c>
      <c r="J95">
        <f ca="1">Monthly!I95*OFFSET('Project Map'!$H$2,LowProbability!J$2,0)</f>
        <v>195</v>
      </c>
      <c r="K95">
        <f ca="1">Monthly!J95*OFFSET('Project Map'!$H$2,LowProbability!K$2,0)</f>
        <v>30</v>
      </c>
      <c r="L95">
        <f ca="1">Monthly!K95*OFFSET('Project Map'!$H$2,LowProbability!L$2,0)</f>
        <v>22.5</v>
      </c>
      <c r="M95">
        <f ca="1">Monthly!L95*OFFSET('Project Map'!$H$2,LowProbability!M$2,0)</f>
        <v>0</v>
      </c>
      <c r="N95">
        <f ca="1">Monthly!M95*OFFSET('Project Map'!$H$2,LowProbability!N$2,0)</f>
        <v>11</v>
      </c>
      <c r="O95">
        <f ca="1">Monthly!N95*OFFSET('Project Map'!$H$2,LowProbability!O$2,0)</f>
        <v>0</v>
      </c>
      <c r="P95">
        <f ca="1">Monthly!O95*OFFSET('Project Map'!$H$2,LowProbability!P$2,0)</f>
        <v>112.5</v>
      </c>
      <c r="Q95">
        <f ca="1">Monthly!P95*OFFSET('Project Map'!$H$2,LowProbability!Q$2,0)</f>
        <v>25</v>
      </c>
      <c r="R95">
        <f ca="1">Monthly!Q95*OFFSET('Project Map'!$H$2,LowProbability!R$2,0)</f>
        <v>25</v>
      </c>
      <c r="S95">
        <f ca="1">Monthly!R95*OFFSET('Project Map'!$H$2,LowProbability!S$2,0)</f>
        <v>120</v>
      </c>
      <c r="T95">
        <f ca="1">Monthly!S95*OFFSET('Project Map'!$H$2,LowProbability!T$2,0)</f>
        <v>0</v>
      </c>
      <c r="U95">
        <f ca="1">Monthly!T95*OFFSET('Project Map'!$H$2,LowProbability!U$2,0)</f>
        <v>3.25</v>
      </c>
      <c r="V95">
        <f ca="1">Monthly!U95*OFFSET('Project Map'!$H$2,LowProbability!V$2,0)</f>
        <v>180</v>
      </c>
      <c r="W95">
        <f ca="1">Monthly!V95*OFFSET('Project Map'!$H$2,LowProbability!W$2,0)</f>
        <v>0</v>
      </c>
    </row>
    <row r="96" spans="2:23" x14ac:dyDescent="0.25">
      <c r="B96" s="6">
        <v>48488</v>
      </c>
      <c r="C96">
        <f t="shared" ca="1" si="3"/>
        <v>1160.45</v>
      </c>
      <c r="D96">
        <f t="shared" ca="1" si="4"/>
        <v>747.45</v>
      </c>
      <c r="E96">
        <f t="shared" ca="1" si="5"/>
        <v>293</v>
      </c>
      <c r="F96">
        <f ca="1">Monthly!E96*OFFSET('Project Map'!$H$2,LowProbability!F$2,0)</f>
        <v>120</v>
      </c>
      <c r="G96">
        <f ca="1">Monthly!F96*OFFSET('Project Map'!$H$2,LowProbability!G$2,0)</f>
        <v>241.2</v>
      </c>
      <c r="H96">
        <f ca="1">Monthly!G96*OFFSET('Project Map'!$H$2,LowProbability!H$2,0)</f>
        <v>45</v>
      </c>
      <c r="I96">
        <f ca="1">Monthly!H96*OFFSET('Project Map'!$H$2,LowProbability!I$2,0)</f>
        <v>30</v>
      </c>
      <c r="J96">
        <f ca="1">Monthly!I96*OFFSET('Project Map'!$H$2,LowProbability!J$2,0)</f>
        <v>195</v>
      </c>
      <c r="K96">
        <f ca="1">Monthly!J96*OFFSET('Project Map'!$H$2,LowProbability!K$2,0)</f>
        <v>30</v>
      </c>
      <c r="L96">
        <f ca="1">Monthly!K96*OFFSET('Project Map'!$H$2,LowProbability!L$2,0)</f>
        <v>22.5</v>
      </c>
      <c r="M96">
        <f ca="1">Monthly!L96*OFFSET('Project Map'!$H$2,LowProbability!M$2,0)</f>
        <v>0</v>
      </c>
      <c r="N96">
        <f ca="1">Monthly!M96*OFFSET('Project Map'!$H$2,LowProbability!N$2,0)</f>
        <v>11</v>
      </c>
      <c r="O96">
        <f ca="1">Monthly!N96*OFFSET('Project Map'!$H$2,LowProbability!O$2,0)</f>
        <v>0</v>
      </c>
      <c r="P96">
        <f ca="1">Monthly!O96*OFFSET('Project Map'!$H$2,LowProbability!P$2,0)</f>
        <v>112.5</v>
      </c>
      <c r="Q96">
        <f ca="1">Monthly!P96*OFFSET('Project Map'!$H$2,LowProbability!Q$2,0)</f>
        <v>25</v>
      </c>
      <c r="R96">
        <f ca="1">Monthly!Q96*OFFSET('Project Map'!$H$2,LowProbability!R$2,0)</f>
        <v>25</v>
      </c>
      <c r="S96">
        <f ca="1">Monthly!R96*OFFSET('Project Map'!$H$2,LowProbability!S$2,0)</f>
        <v>120</v>
      </c>
      <c r="T96">
        <f ca="1">Monthly!S96*OFFSET('Project Map'!$H$2,LowProbability!T$2,0)</f>
        <v>0</v>
      </c>
      <c r="U96">
        <f ca="1">Monthly!T96*OFFSET('Project Map'!$H$2,LowProbability!U$2,0)</f>
        <v>3.25</v>
      </c>
      <c r="V96">
        <f ca="1">Monthly!U96*OFFSET('Project Map'!$H$2,LowProbability!V$2,0)</f>
        <v>180</v>
      </c>
      <c r="W96">
        <f ca="1">Monthly!V96*OFFSET('Project Map'!$H$2,LowProbability!W$2,0)</f>
        <v>0</v>
      </c>
    </row>
    <row r="97" spans="2:23" x14ac:dyDescent="0.25">
      <c r="B97" s="6">
        <v>48519</v>
      </c>
      <c r="C97">
        <f t="shared" ca="1" si="3"/>
        <v>1160.45</v>
      </c>
      <c r="D97">
        <f t="shared" ca="1" si="4"/>
        <v>747.45</v>
      </c>
      <c r="E97">
        <f t="shared" ca="1" si="5"/>
        <v>293</v>
      </c>
      <c r="F97">
        <f ca="1">Monthly!E97*OFFSET('Project Map'!$H$2,LowProbability!F$2,0)</f>
        <v>120</v>
      </c>
      <c r="G97">
        <f ca="1">Monthly!F97*OFFSET('Project Map'!$H$2,LowProbability!G$2,0)</f>
        <v>241.2</v>
      </c>
      <c r="H97">
        <f ca="1">Monthly!G97*OFFSET('Project Map'!$H$2,LowProbability!H$2,0)</f>
        <v>45</v>
      </c>
      <c r="I97">
        <f ca="1">Monthly!H97*OFFSET('Project Map'!$H$2,LowProbability!I$2,0)</f>
        <v>30</v>
      </c>
      <c r="J97">
        <f ca="1">Monthly!I97*OFFSET('Project Map'!$H$2,LowProbability!J$2,0)</f>
        <v>195</v>
      </c>
      <c r="K97">
        <f ca="1">Monthly!J97*OFFSET('Project Map'!$H$2,LowProbability!K$2,0)</f>
        <v>30</v>
      </c>
      <c r="L97">
        <f ca="1">Monthly!K97*OFFSET('Project Map'!$H$2,LowProbability!L$2,0)</f>
        <v>22.5</v>
      </c>
      <c r="M97">
        <f ca="1">Monthly!L97*OFFSET('Project Map'!$H$2,LowProbability!M$2,0)</f>
        <v>0</v>
      </c>
      <c r="N97">
        <f ca="1">Monthly!M97*OFFSET('Project Map'!$H$2,LowProbability!N$2,0)</f>
        <v>11</v>
      </c>
      <c r="O97">
        <f ca="1">Monthly!N97*OFFSET('Project Map'!$H$2,LowProbability!O$2,0)</f>
        <v>0</v>
      </c>
      <c r="P97">
        <f ca="1">Monthly!O97*OFFSET('Project Map'!$H$2,LowProbability!P$2,0)</f>
        <v>112.5</v>
      </c>
      <c r="Q97">
        <f ca="1">Monthly!P97*OFFSET('Project Map'!$H$2,LowProbability!Q$2,0)</f>
        <v>25</v>
      </c>
      <c r="R97">
        <f ca="1">Monthly!Q97*OFFSET('Project Map'!$H$2,LowProbability!R$2,0)</f>
        <v>25</v>
      </c>
      <c r="S97">
        <f ca="1">Monthly!R97*OFFSET('Project Map'!$H$2,LowProbability!S$2,0)</f>
        <v>120</v>
      </c>
      <c r="T97">
        <f ca="1">Monthly!S97*OFFSET('Project Map'!$H$2,LowProbability!T$2,0)</f>
        <v>0</v>
      </c>
      <c r="U97">
        <f ca="1">Monthly!T97*OFFSET('Project Map'!$H$2,LowProbability!U$2,0)</f>
        <v>3.25</v>
      </c>
      <c r="V97">
        <f ca="1">Monthly!U97*OFFSET('Project Map'!$H$2,LowProbability!V$2,0)</f>
        <v>180</v>
      </c>
      <c r="W97">
        <f ca="1">Monthly!V97*OFFSET('Project Map'!$H$2,LowProbability!W$2,0)</f>
        <v>0</v>
      </c>
    </row>
    <row r="98" spans="2:23" x14ac:dyDescent="0.25">
      <c r="B98" s="6">
        <v>48549</v>
      </c>
      <c r="C98">
        <f t="shared" ca="1" si="3"/>
        <v>1160.45</v>
      </c>
      <c r="D98">
        <f t="shared" ca="1" si="4"/>
        <v>747.45</v>
      </c>
      <c r="E98">
        <f t="shared" ca="1" si="5"/>
        <v>293</v>
      </c>
      <c r="F98">
        <f ca="1">Monthly!E98*OFFSET('Project Map'!$H$2,LowProbability!F$2,0)</f>
        <v>120</v>
      </c>
      <c r="G98">
        <f ca="1">Monthly!F98*OFFSET('Project Map'!$H$2,LowProbability!G$2,0)</f>
        <v>241.2</v>
      </c>
      <c r="H98">
        <f ca="1">Monthly!G98*OFFSET('Project Map'!$H$2,LowProbability!H$2,0)</f>
        <v>45</v>
      </c>
      <c r="I98">
        <f ca="1">Monthly!H98*OFFSET('Project Map'!$H$2,LowProbability!I$2,0)</f>
        <v>30</v>
      </c>
      <c r="J98">
        <f ca="1">Monthly!I98*OFFSET('Project Map'!$H$2,LowProbability!J$2,0)</f>
        <v>195</v>
      </c>
      <c r="K98">
        <f ca="1">Monthly!J98*OFFSET('Project Map'!$H$2,LowProbability!K$2,0)</f>
        <v>30</v>
      </c>
      <c r="L98">
        <f ca="1">Monthly!K98*OFFSET('Project Map'!$H$2,LowProbability!L$2,0)</f>
        <v>22.5</v>
      </c>
      <c r="M98">
        <f ca="1">Monthly!L98*OFFSET('Project Map'!$H$2,LowProbability!M$2,0)</f>
        <v>0</v>
      </c>
      <c r="N98">
        <f ca="1">Monthly!M98*OFFSET('Project Map'!$H$2,LowProbability!N$2,0)</f>
        <v>11</v>
      </c>
      <c r="O98">
        <f ca="1">Monthly!N98*OFFSET('Project Map'!$H$2,LowProbability!O$2,0)</f>
        <v>0</v>
      </c>
      <c r="P98">
        <f ca="1">Monthly!O98*OFFSET('Project Map'!$H$2,LowProbability!P$2,0)</f>
        <v>112.5</v>
      </c>
      <c r="Q98">
        <f ca="1">Monthly!P98*OFFSET('Project Map'!$H$2,LowProbability!Q$2,0)</f>
        <v>25</v>
      </c>
      <c r="R98">
        <f ca="1">Monthly!Q98*OFFSET('Project Map'!$H$2,LowProbability!R$2,0)</f>
        <v>25</v>
      </c>
      <c r="S98">
        <f ca="1">Monthly!R98*OFFSET('Project Map'!$H$2,LowProbability!S$2,0)</f>
        <v>120</v>
      </c>
      <c r="T98">
        <f ca="1">Monthly!S98*OFFSET('Project Map'!$H$2,LowProbability!T$2,0)</f>
        <v>0</v>
      </c>
      <c r="U98">
        <f ca="1">Monthly!T98*OFFSET('Project Map'!$H$2,LowProbability!U$2,0)</f>
        <v>3.25</v>
      </c>
      <c r="V98">
        <f ca="1">Monthly!U98*OFFSET('Project Map'!$H$2,LowProbability!V$2,0)</f>
        <v>180</v>
      </c>
      <c r="W98">
        <f ca="1">Monthly!V98*OFFSET('Project Map'!$H$2,LowProbability!W$2,0)</f>
        <v>0</v>
      </c>
    </row>
    <row r="99" spans="2:23" x14ac:dyDescent="0.25">
      <c r="B99" s="6">
        <v>48580</v>
      </c>
      <c r="C99">
        <f t="shared" ref="C99:C110" ca="1" si="6">SUM(F99:V99)</f>
        <v>1160.45</v>
      </c>
      <c r="D99">
        <f t="shared" ca="1" si="4"/>
        <v>747.45</v>
      </c>
      <c r="E99">
        <f t="shared" ca="1" si="5"/>
        <v>293</v>
      </c>
      <c r="F99">
        <f ca="1">Monthly!E99*OFFSET('Project Map'!$H$2,LowProbability!F$2,0)</f>
        <v>120</v>
      </c>
      <c r="G99">
        <f ca="1">Monthly!F99*OFFSET('Project Map'!$H$2,LowProbability!G$2,0)</f>
        <v>241.2</v>
      </c>
      <c r="H99">
        <f ca="1">Monthly!G99*OFFSET('Project Map'!$H$2,LowProbability!H$2,0)</f>
        <v>45</v>
      </c>
      <c r="I99">
        <f ca="1">Monthly!H99*OFFSET('Project Map'!$H$2,LowProbability!I$2,0)</f>
        <v>30</v>
      </c>
      <c r="J99">
        <f ca="1">Monthly!I99*OFFSET('Project Map'!$H$2,LowProbability!J$2,0)</f>
        <v>195</v>
      </c>
      <c r="K99">
        <f ca="1">Monthly!J99*OFFSET('Project Map'!$H$2,LowProbability!K$2,0)</f>
        <v>30</v>
      </c>
      <c r="L99">
        <f ca="1">Monthly!K99*OFFSET('Project Map'!$H$2,LowProbability!L$2,0)</f>
        <v>22.5</v>
      </c>
      <c r="M99">
        <f ca="1">Monthly!L99*OFFSET('Project Map'!$H$2,LowProbability!M$2,0)</f>
        <v>0</v>
      </c>
      <c r="N99">
        <f ca="1">Monthly!M99*OFFSET('Project Map'!$H$2,LowProbability!N$2,0)</f>
        <v>11</v>
      </c>
      <c r="O99">
        <f ca="1">Monthly!N99*OFFSET('Project Map'!$H$2,LowProbability!O$2,0)</f>
        <v>0</v>
      </c>
      <c r="P99">
        <f ca="1">Monthly!O99*OFFSET('Project Map'!$H$2,LowProbability!P$2,0)</f>
        <v>112.5</v>
      </c>
      <c r="Q99">
        <f ca="1">Monthly!P99*OFFSET('Project Map'!$H$2,LowProbability!Q$2,0)</f>
        <v>25</v>
      </c>
      <c r="R99">
        <f ca="1">Monthly!Q99*OFFSET('Project Map'!$H$2,LowProbability!R$2,0)</f>
        <v>25</v>
      </c>
      <c r="S99">
        <f ca="1">Monthly!R99*OFFSET('Project Map'!$H$2,LowProbability!S$2,0)</f>
        <v>120</v>
      </c>
      <c r="T99">
        <f ca="1">Monthly!S99*OFFSET('Project Map'!$H$2,LowProbability!T$2,0)</f>
        <v>0</v>
      </c>
      <c r="U99">
        <f ca="1">Monthly!T99*OFFSET('Project Map'!$H$2,LowProbability!U$2,0)</f>
        <v>3.25</v>
      </c>
      <c r="V99">
        <f ca="1">Monthly!U99*OFFSET('Project Map'!$H$2,LowProbability!V$2,0)</f>
        <v>180</v>
      </c>
      <c r="W99">
        <f ca="1">Monthly!V99*OFFSET('Project Map'!$H$2,LowProbability!W$2,0)</f>
        <v>0</v>
      </c>
    </row>
    <row r="100" spans="2:23" x14ac:dyDescent="0.25">
      <c r="B100" s="6">
        <v>48611</v>
      </c>
      <c r="C100">
        <f t="shared" ca="1" si="6"/>
        <v>1160.45</v>
      </c>
      <c r="D100">
        <f t="shared" ca="1" si="4"/>
        <v>747.45</v>
      </c>
      <c r="E100">
        <f t="shared" ca="1" si="5"/>
        <v>293</v>
      </c>
      <c r="F100">
        <f ca="1">Monthly!E100*OFFSET('Project Map'!$H$2,LowProbability!F$2,0)</f>
        <v>120</v>
      </c>
      <c r="G100">
        <f ca="1">Monthly!F100*OFFSET('Project Map'!$H$2,LowProbability!G$2,0)</f>
        <v>241.2</v>
      </c>
      <c r="H100">
        <f ca="1">Monthly!G100*OFFSET('Project Map'!$H$2,LowProbability!H$2,0)</f>
        <v>45</v>
      </c>
      <c r="I100">
        <f ca="1">Monthly!H100*OFFSET('Project Map'!$H$2,LowProbability!I$2,0)</f>
        <v>30</v>
      </c>
      <c r="J100">
        <f ca="1">Monthly!I100*OFFSET('Project Map'!$H$2,LowProbability!J$2,0)</f>
        <v>195</v>
      </c>
      <c r="K100">
        <f ca="1">Monthly!J100*OFFSET('Project Map'!$H$2,LowProbability!K$2,0)</f>
        <v>30</v>
      </c>
      <c r="L100">
        <f ca="1">Monthly!K100*OFFSET('Project Map'!$H$2,LowProbability!L$2,0)</f>
        <v>22.5</v>
      </c>
      <c r="M100">
        <f ca="1">Monthly!L100*OFFSET('Project Map'!$H$2,LowProbability!M$2,0)</f>
        <v>0</v>
      </c>
      <c r="N100">
        <f ca="1">Monthly!M100*OFFSET('Project Map'!$H$2,LowProbability!N$2,0)</f>
        <v>11</v>
      </c>
      <c r="O100">
        <f ca="1">Monthly!N100*OFFSET('Project Map'!$H$2,LowProbability!O$2,0)</f>
        <v>0</v>
      </c>
      <c r="P100">
        <f ca="1">Monthly!O100*OFFSET('Project Map'!$H$2,LowProbability!P$2,0)</f>
        <v>112.5</v>
      </c>
      <c r="Q100">
        <f ca="1">Monthly!P100*OFFSET('Project Map'!$H$2,LowProbability!Q$2,0)</f>
        <v>25</v>
      </c>
      <c r="R100">
        <f ca="1">Monthly!Q100*OFFSET('Project Map'!$H$2,LowProbability!R$2,0)</f>
        <v>25</v>
      </c>
      <c r="S100">
        <f ca="1">Monthly!R100*OFFSET('Project Map'!$H$2,LowProbability!S$2,0)</f>
        <v>120</v>
      </c>
      <c r="T100">
        <f ca="1">Monthly!S100*OFFSET('Project Map'!$H$2,LowProbability!T$2,0)</f>
        <v>0</v>
      </c>
      <c r="U100">
        <f ca="1">Monthly!T100*OFFSET('Project Map'!$H$2,LowProbability!U$2,0)</f>
        <v>3.25</v>
      </c>
      <c r="V100">
        <f ca="1">Monthly!U100*OFFSET('Project Map'!$H$2,LowProbability!V$2,0)</f>
        <v>180</v>
      </c>
      <c r="W100">
        <f ca="1">Monthly!V100*OFFSET('Project Map'!$H$2,LowProbability!W$2,0)</f>
        <v>0</v>
      </c>
    </row>
    <row r="101" spans="2:23" x14ac:dyDescent="0.25">
      <c r="B101" s="6">
        <v>48639</v>
      </c>
      <c r="C101">
        <f t="shared" ca="1" si="6"/>
        <v>1160.45</v>
      </c>
      <c r="D101">
        <f t="shared" ca="1" si="4"/>
        <v>747.45</v>
      </c>
      <c r="E101">
        <f t="shared" ca="1" si="5"/>
        <v>293</v>
      </c>
      <c r="F101">
        <f ca="1">Monthly!E101*OFFSET('Project Map'!$H$2,LowProbability!F$2,0)</f>
        <v>120</v>
      </c>
      <c r="G101">
        <f ca="1">Monthly!F101*OFFSET('Project Map'!$H$2,LowProbability!G$2,0)</f>
        <v>241.2</v>
      </c>
      <c r="H101">
        <f ca="1">Monthly!G101*OFFSET('Project Map'!$H$2,LowProbability!H$2,0)</f>
        <v>45</v>
      </c>
      <c r="I101">
        <f ca="1">Monthly!H101*OFFSET('Project Map'!$H$2,LowProbability!I$2,0)</f>
        <v>30</v>
      </c>
      <c r="J101">
        <f ca="1">Monthly!I101*OFFSET('Project Map'!$H$2,LowProbability!J$2,0)</f>
        <v>195</v>
      </c>
      <c r="K101">
        <f ca="1">Monthly!J101*OFFSET('Project Map'!$H$2,LowProbability!K$2,0)</f>
        <v>30</v>
      </c>
      <c r="L101">
        <f ca="1">Monthly!K101*OFFSET('Project Map'!$H$2,LowProbability!L$2,0)</f>
        <v>22.5</v>
      </c>
      <c r="M101">
        <f ca="1">Monthly!L101*OFFSET('Project Map'!$H$2,LowProbability!M$2,0)</f>
        <v>0</v>
      </c>
      <c r="N101">
        <f ca="1">Monthly!M101*OFFSET('Project Map'!$H$2,LowProbability!N$2,0)</f>
        <v>11</v>
      </c>
      <c r="O101">
        <f ca="1">Monthly!N101*OFFSET('Project Map'!$H$2,LowProbability!O$2,0)</f>
        <v>0</v>
      </c>
      <c r="P101">
        <f ca="1">Monthly!O101*OFFSET('Project Map'!$H$2,LowProbability!P$2,0)</f>
        <v>112.5</v>
      </c>
      <c r="Q101">
        <f ca="1">Monthly!P101*OFFSET('Project Map'!$H$2,LowProbability!Q$2,0)</f>
        <v>25</v>
      </c>
      <c r="R101">
        <f ca="1">Monthly!Q101*OFFSET('Project Map'!$H$2,LowProbability!R$2,0)</f>
        <v>25</v>
      </c>
      <c r="S101">
        <f ca="1">Monthly!R101*OFFSET('Project Map'!$H$2,LowProbability!S$2,0)</f>
        <v>120</v>
      </c>
      <c r="T101">
        <f ca="1">Monthly!S101*OFFSET('Project Map'!$H$2,LowProbability!T$2,0)</f>
        <v>0</v>
      </c>
      <c r="U101">
        <f ca="1">Monthly!T101*OFFSET('Project Map'!$H$2,LowProbability!U$2,0)</f>
        <v>3.25</v>
      </c>
      <c r="V101">
        <f ca="1">Monthly!U101*OFFSET('Project Map'!$H$2,LowProbability!V$2,0)</f>
        <v>180</v>
      </c>
      <c r="W101">
        <f ca="1">Monthly!V101*OFFSET('Project Map'!$H$2,LowProbability!W$2,0)</f>
        <v>0</v>
      </c>
    </row>
    <row r="102" spans="2:23" x14ac:dyDescent="0.25">
      <c r="B102" s="6">
        <v>48670</v>
      </c>
      <c r="C102">
        <f t="shared" ca="1" si="6"/>
        <v>1160.45</v>
      </c>
      <c r="D102">
        <f t="shared" ca="1" si="4"/>
        <v>747.45</v>
      </c>
      <c r="E102">
        <f t="shared" ca="1" si="5"/>
        <v>293</v>
      </c>
      <c r="F102">
        <f ca="1">Monthly!E102*OFFSET('Project Map'!$H$2,LowProbability!F$2,0)</f>
        <v>120</v>
      </c>
      <c r="G102">
        <f ca="1">Monthly!F102*OFFSET('Project Map'!$H$2,LowProbability!G$2,0)</f>
        <v>241.2</v>
      </c>
      <c r="H102">
        <f ca="1">Monthly!G102*OFFSET('Project Map'!$H$2,LowProbability!H$2,0)</f>
        <v>45</v>
      </c>
      <c r="I102">
        <f ca="1">Monthly!H102*OFFSET('Project Map'!$H$2,LowProbability!I$2,0)</f>
        <v>30</v>
      </c>
      <c r="J102">
        <f ca="1">Monthly!I102*OFFSET('Project Map'!$H$2,LowProbability!J$2,0)</f>
        <v>195</v>
      </c>
      <c r="K102">
        <f ca="1">Monthly!J102*OFFSET('Project Map'!$H$2,LowProbability!K$2,0)</f>
        <v>30</v>
      </c>
      <c r="L102">
        <f ca="1">Monthly!K102*OFFSET('Project Map'!$H$2,LowProbability!L$2,0)</f>
        <v>22.5</v>
      </c>
      <c r="M102">
        <f ca="1">Monthly!L102*OFFSET('Project Map'!$H$2,LowProbability!M$2,0)</f>
        <v>0</v>
      </c>
      <c r="N102">
        <f ca="1">Monthly!M102*OFFSET('Project Map'!$H$2,LowProbability!N$2,0)</f>
        <v>11</v>
      </c>
      <c r="O102">
        <f ca="1">Monthly!N102*OFFSET('Project Map'!$H$2,LowProbability!O$2,0)</f>
        <v>0</v>
      </c>
      <c r="P102">
        <f ca="1">Monthly!O102*OFFSET('Project Map'!$H$2,LowProbability!P$2,0)</f>
        <v>112.5</v>
      </c>
      <c r="Q102">
        <f ca="1">Monthly!P102*OFFSET('Project Map'!$H$2,LowProbability!Q$2,0)</f>
        <v>25</v>
      </c>
      <c r="R102">
        <f ca="1">Monthly!Q102*OFFSET('Project Map'!$H$2,LowProbability!R$2,0)</f>
        <v>25</v>
      </c>
      <c r="S102">
        <f ca="1">Monthly!R102*OFFSET('Project Map'!$H$2,LowProbability!S$2,0)</f>
        <v>120</v>
      </c>
      <c r="T102">
        <f ca="1">Monthly!S102*OFFSET('Project Map'!$H$2,LowProbability!T$2,0)</f>
        <v>0</v>
      </c>
      <c r="U102">
        <f ca="1">Monthly!T102*OFFSET('Project Map'!$H$2,LowProbability!U$2,0)</f>
        <v>3.25</v>
      </c>
      <c r="V102">
        <f ca="1">Monthly!U102*OFFSET('Project Map'!$H$2,LowProbability!V$2,0)</f>
        <v>180</v>
      </c>
      <c r="W102">
        <f ca="1">Monthly!V102*OFFSET('Project Map'!$H$2,LowProbability!W$2,0)</f>
        <v>0</v>
      </c>
    </row>
    <row r="103" spans="2:23" x14ac:dyDescent="0.25">
      <c r="B103" s="6">
        <v>48700</v>
      </c>
      <c r="C103">
        <f t="shared" ca="1" si="6"/>
        <v>1160.45</v>
      </c>
      <c r="D103">
        <f t="shared" ca="1" si="4"/>
        <v>747.45</v>
      </c>
      <c r="E103">
        <f t="shared" ca="1" si="5"/>
        <v>293</v>
      </c>
      <c r="F103">
        <f ca="1">Monthly!E103*OFFSET('Project Map'!$H$2,LowProbability!F$2,0)</f>
        <v>120</v>
      </c>
      <c r="G103">
        <f ca="1">Monthly!F103*OFFSET('Project Map'!$H$2,LowProbability!G$2,0)</f>
        <v>241.2</v>
      </c>
      <c r="H103">
        <f ca="1">Monthly!G103*OFFSET('Project Map'!$H$2,LowProbability!H$2,0)</f>
        <v>45</v>
      </c>
      <c r="I103">
        <f ca="1">Monthly!H103*OFFSET('Project Map'!$H$2,LowProbability!I$2,0)</f>
        <v>30</v>
      </c>
      <c r="J103">
        <f ca="1">Monthly!I103*OFFSET('Project Map'!$H$2,LowProbability!J$2,0)</f>
        <v>195</v>
      </c>
      <c r="K103">
        <f ca="1">Monthly!J103*OFFSET('Project Map'!$H$2,LowProbability!K$2,0)</f>
        <v>30</v>
      </c>
      <c r="L103">
        <f ca="1">Monthly!K103*OFFSET('Project Map'!$H$2,LowProbability!L$2,0)</f>
        <v>22.5</v>
      </c>
      <c r="M103">
        <f ca="1">Monthly!L103*OFFSET('Project Map'!$H$2,LowProbability!M$2,0)</f>
        <v>0</v>
      </c>
      <c r="N103">
        <f ca="1">Monthly!M103*OFFSET('Project Map'!$H$2,LowProbability!N$2,0)</f>
        <v>11</v>
      </c>
      <c r="O103">
        <f ca="1">Monthly!N103*OFFSET('Project Map'!$H$2,LowProbability!O$2,0)</f>
        <v>0</v>
      </c>
      <c r="P103">
        <f ca="1">Monthly!O103*OFFSET('Project Map'!$H$2,LowProbability!P$2,0)</f>
        <v>112.5</v>
      </c>
      <c r="Q103">
        <f ca="1">Monthly!P103*OFFSET('Project Map'!$H$2,LowProbability!Q$2,0)</f>
        <v>25</v>
      </c>
      <c r="R103">
        <f ca="1">Monthly!Q103*OFFSET('Project Map'!$H$2,LowProbability!R$2,0)</f>
        <v>25</v>
      </c>
      <c r="S103">
        <f ca="1">Monthly!R103*OFFSET('Project Map'!$H$2,LowProbability!S$2,0)</f>
        <v>120</v>
      </c>
      <c r="T103">
        <f ca="1">Monthly!S103*OFFSET('Project Map'!$H$2,LowProbability!T$2,0)</f>
        <v>0</v>
      </c>
      <c r="U103">
        <f ca="1">Monthly!T103*OFFSET('Project Map'!$H$2,LowProbability!U$2,0)</f>
        <v>3.25</v>
      </c>
      <c r="V103">
        <f ca="1">Monthly!U103*OFFSET('Project Map'!$H$2,LowProbability!V$2,0)</f>
        <v>180</v>
      </c>
      <c r="W103">
        <f ca="1">Monthly!V103*OFFSET('Project Map'!$H$2,LowProbability!W$2,0)</f>
        <v>0</v>
      </c>
    </row>
    <row r="104" spans="2:23" x14ac:dyDescent="0.25">
      <c r="B104" s="6">
        <v>48731</v>
      </c>
      <c r="C104">
        <f t="shared" ca="1" si="6"/>
        <v>1160.45</v>
      </c>
      <c r="D104">
        <f t="shared" ca="1" si="4"/>
        <v>747.45</v>
      </c>
      <c r="E104">
        <f t="shared" ca="1" si="5"/>
        <v>293</v>
      </c>
      <c r="F104">
        <f ca="1">Monthly!E104*OFFSET('Project Map'!$H$2,LowProbability!F$2,0)</f>
        <v>120</v>
      </c>
      <c r="G104">
        <f ca="1">Monthly!F104*OFFSET('Project Map'!$H$2,LowProbability!G$2,0)</f>
        <v>241.2</v>
      </c>
      <c r="H104">
        <f ca="1">Monthly!G104*OFFSET('Project Map'!$H$2,LowProbability!H$2,0)</f>
        <v>45</v>
      </c>
      <c r="I104">
        <f ca="1">Monthly!H104*OFFSET('Project Map'!$H$2,LowProbability!I$2,0)</f>
        <v>30</v>
      </c>
      <c r="J104">
        <f ca="1">Monthly!I104*OFFSET('Project Map'!$H$2,LowProbability!J$2,0)</f>
        <v>195</v>
      </c>
      <c r="K104">
        <f ca="1">Monthly!J104*OFFSET('Project Map'!$H$2,LowProbability!K$2,0)</f>
        <v>30</v>
      </c>
      <c r="L104">
        <f ca="1">Monthly!K104*OFFSET('Project Map'!$H$2,LowProbability!L$2,0)</f>
        <v>22.5</v>
      </c>
      <c r="M104">
        <f ca="1">Monthly!L104*OFFSET('Project Map'!$H$2,LowProbability!M$2,0)</f>
        <v>0</v>
      </c>
      <c r="N104">
        <f ca="1">Monthly!M104*OFFSET('Project Map'!$H$2,LowProbability!N$2,0)</f>
        <v>11</v>
      </c>
      <c r="O104">
        <f ca="1">Monthly!N104*OFFSET('Project Map'!$H$2,LowProbability!O$2,0)</f>
        <v>0</v>
      </c>
      <c r="P104">
        <f ca="1">Monthly!O104*OFFSET('Project Map'!$H$2,LowProbability!P$2,0)</f>
        <v>112.5</v>
      </c>
      <c r="Q104">
        <f ca="1">Monthly!P104*OFFSET('Project Map'!$H$2,LowProbability!Q$2,0)</f>
        <v>25</v>
      </c>
      <c r="R104">
        <f ca="1">Monthly!Q104*OFFSET('Project Map'!$H$2,LowProbability!R$2,0)</f>
        <v>25</v>
      </c>
      <c r="S104">
        <f ca="1">Monthly!R104*OFFSET('Project Map'!$H$2,LowProbability!S$2,0)</f>
        <v>120</v>
      </c>
      <c r="T104">
        <f ca="1">Monthly!S104*OFFSET('Project Map'!$H$2,LowProbability!T$2,0)</f>
        <v>0</v>
      </c>
      <c r="U104">
        <f ca="1">Monthly!T104*OFFSET('Project Map'!$H$2,LowProbability!U$2,0)</f>
        <v>3.25</v>
      </c>
      <c r="V104">
        <f ca="1">Monthly!U104*OFFSET('Project Map'!$H$2,LowProbability!V$2,0)</f>
        <v>180</v>
      </c>
      <c r="W104">
        <f ca="1">Monthly!V104*OFFSET('Project Map'!$H$2,LowProbability!W$2,0)</f>
        <v>0</v>
      </c>
    </row>
    <row r="105" spans="2:23" x14ac:dyDescent="0.25">
      <c r="B105" s="6">
        <v>48761</v>
      </c>
      <c r="C105">
        <f t="shared" ca="1" si="6"/>
        <v>1160.45</v>
      </c>
      <c r="D105">
        <f t="shared" ca="1" si="4"/>
        <v>747.45</v>
      </c>
      <c r="E105">
        <f t="shared" ca="1" si="5"/>
        <v>293</v>
      </c>
      <c r="F105">
        <f ca="1">Monthly!E105*OFFSET('Project Map'!$H$2,LowProbability!F$2,0)</f>
        <v>120</v>
      </c>
      <c r="G105">
        <f ca="1">Monthly!F105*OFFSET('Project Map'!$H$2,LowProbability!G$2,0)</f>
        <v>241.2</v>
      </c>
      <c r="H105">
        <f ca="1">Monthly!G105*OFFSET('Project Map'!$H$2,LowProbability!H$2,0)</f>
        <v>45</v>
      </c>
      <c r="I105">
        <f ca="1">Monthly!H105*OFFSET('Project Map'!$H$2,LowProbability!I$2,0)</f>
        <v>30</v>
      </c>
      <c r="J105">
        <f ca="1">Monthly!I105*OFFSET('Project Map'!$H$2,LowProbability!J$2,0)</f>
        <v>195</v>
      </c>
      <c r="K105">
        <f ca="1">Monthly!J105*OFFSET('Project Map'!$H$2,LowProbability!K$2,0)</f>
        <v>30</v>
      </c>
      <c r="L105">
        <f ca="1">Monthly!K105*OFFSET('Project Map'!$H$2,LowProbability!L$2,0)</f>
        <v>22.5</v>
      </c>
      <c r="M105">
        <f ca="1">Monthly!L105*OFFSET('Project Map'!$H$2,LowProbability!M$2,0)</f>
        <v>0</v>
      </c>
      <c r="N105">
        <f ca="1">Monthly!M105*OFFSET('Project Map'!$H$2,LowProbability!N$2,0)</f>
        <v>11</v>
      </c>
      <c r="O105">
        <f ca="1">Monthly!N105*OFFSET('Project Map'!$H$2,LowProbability!O$2,0)</f>
        <v>0</v>
      </c>
      <c r="P105">
        <f ca="1">Monthly!O105*OFFSET('Project Map'!$H$2,LowProbability!P$2,0)</f>
        <v>112.5</v>
      </c>
      <c r="Q105">
        <f ca="1">Monthly!P105*OFFSET('Project Map'!$H$2,LowProbability!Q$2,0)</f>
        <v>25</v>
      </c>
      <c r="R105">
        <f ca="1">Monthly!Q105*OFFSET('Project Map'!$H$2,LowProbability!R$2,0)</f>
        <v>25</v>
      </c>
      <c r="S105">
        <f ca="1">Monthly!R105*OFFSET('Project Map'!$H$2,LowProbability!S$2,0)</f>
        <v>120</v>
      </c>
      <c r="T105">
        <f ca="1">Monthly!S105*OFFSET('Project Map'!$H$2,LowProbability!T$2,0)</f>
        <v>0</v>
      </c>
      <c r="U105">
        <f ca="1">Monthly!T105*OFFSET('Project Map'!$H$2,LowProbability!U$2,0)</f>
        <v>3.25</v>
      </c>
      <c r="V105">
        <f ca="1">Monthly!U105*OFFSET('Project Map'!$H$2,LowProbability!V$2,0)</f>
        <v>180</v>
      </c>
      <c r="W105">
        <f ca="1">Monthly!V105*OFFSET('Project Map'!$H$2,LowProbability!W$2,0)</f>
        <v>0</v>
      </c>
    </row>
    <row r="106" spans="2:23" x14ac:dyDescent="0.25">
      <c r="B106" s="6">
        <v>48792</v>
      </c>
      <c r="C106">
        <f t="shared" ca="1" si="6"/>
        <v>1160.45</v>
      </c>
      <c r="D106">
        <f t="shared" ca="1" si="4"/>
        <v>747.45</v>
      </c>
      <c r="E106">
        <f t="shared" ca="1" si="5"/>
        <v>293</v>
      </c>
      <c r="F106">
        <f ca="1">Monthly!E106*OFFSET('Project Map'!$H$2,LowProbability!F$2,0)</f>
        <v>120</v>
      </c>
      <c r="G106">
        <f ca="1">Monthly!F106*OFFSET('Project Map'!$H$2,LowProbability!G$2,0)</f>
        <v>241.2</v>
      </c>
      <c r="H106">
        <f ca="1">Monthly!G106*OFFSET('Project Map'!$H$2,LowProbability!H$2,0)</f>
        <v>45</v>
      </c>
      <c r="I106">
        <f ca="1">Monthly!H106*OFFSET('Project Map'!$H$2,LowProbability!I$2,0)</f>
        <v>30</v>
      </c>
      <c r="J106">
        <f ca="1">Monthly!I106*OFFSET('Project Map'!$H$2,LowProbability!J$2,0)</f>
        <v>195</v>
      </c>
      <c r="K106">
        <f ca="1">Monthly!J106*OFFSET('Project Map'!$H$2,LowProbability!K$2,0)</f>
        <v>30</v>
      </c>
      <c r="L106">
        <f ca="1">Monthly!K106*OFFSET('Project Map'!$H$2,LowProbability!L$2,0)</f>
        <v>22.5</v>
      </c>
      <c r="M106">
        <f ca="1">Monthly!L106*OFFSET('Project Map'!$H$2,LowProbability!M$2,0)</f>
        <v>0</v>
      </c>
      <c r="N106">
        <f ca="1">Monthly!M106*OFFSET('Project Map'!$H$2,LowProbability!N$2,0)</f>
        <v>11</v>
      </c>
      <c r="O106">
        <f ca="1">Monthly!N106*OFFSET('Project Map'!$H$2,LowProbability!O$2,0)</f>
        <v>0</v>
      </c>
      <c r="P106">
        <f ca="1">Monthly!O106*OFFSET('Project Map'!$H$2,LowProbability!P$2,0)</f>
        <v>112.5</v>
      </c>
      <c r="Q106">
        <f ca="1">Monthly!P106*OFFSET('Project Map'!$H$2,LowProbability!Q$2,0)</f>
        <v>25</v>
      </c>
      <c r="R106">
        <f ca="1">Monthly!Q106*OFFSET('Project Map'!$H$2,LowProbability!R$2,0)</f>
        <v>25</v>
      </c>
      <c r="S106">
        <f ca="1">Monthly!R106*OFFSET('Project Map'!$H$2,LowProbability!S$2,0)</f>
        <v>120</v>
      </c>
      <c r="T106">
        <f ca="1">Monthly!S106*OFFSET('Project Map'!$H$2,LowProbability!T$2,0)</f>
        <v>0</v>
      </c>
      <c r="U106">
        <f ca="1">Monthly!T106*OFFSET('Project Map'!$H$2,LowProbability!U$2,0)</f>
        <v>3.25</v>
      </c>
      <c r="V106">
        <f ca="1">Monthly!U106*OFFSET('Project Map'!$H$2,LowProbability!V$2,0)</f>
        <v>180</v>
      </c>
      <c r="W106">
        <f ca="1">Monthly!V106*OFFSET('Project Map'!$H$2,LowProbability!W$2,0)</f>
        <v>0</v>
      </c>
    </row>
    <row r="107" spans="2:23" x14ac:dyDescent="0.25">
      <c r="B107" s="6">
        <v>48823</v>
      </c>
      <c r="C107">
        <f t="shared" ca="1" si="6"/>
        <v>1160.45</v>
      </c>
      <c r="D107">
        <f t="shared" ca="1" si="4"/>
        <v>747.45</v>
      </c>
      <c r="E107">
        <f t="shared" ca="1" si="5"/>
        <v>293</v>
      </c>
      <c r="F107">
        <f ca="1">Monthly!E107*OFFSET('Project Map'!$H$2,LowProbability!F$2,0)</f>
        <v>120</v>
      </c>
      <c r="G107">
        <f ca="1">Monthly!F107*OFFSET('Project Map'!$H$2,LowProbability!G$2,0)</f>
        <v>241.2</v>
      </c>
      <c r="H107">
        <f ca="1">Monthly!G107*OFFSET('Project Map'!$H$2,LowProbability!H$2,0)</f>
        <v>45</v>
      </c>
      <c r="I107">
        <f ca="1">Monthly!H107*OFFSET('Project Map'!$H$2,LowProbability!I$2,0)</f>
        <v>30</v>
      </c>
      <c r="J107">
        <f ca="1">Monthly!I107*OFFSET('Project Map'!$H$2,LowProbability!J$2,0)</f>
        <v>195</v>
      </c>
      <c r="K107">
        <f ca="1">Monthly!J107*OFFSET('Project Map'!$H$2,LowProbability!K$2,0)</f>
        <v>30</v>
      </c>
      <c r="L107">
        <f ca="1">Monthly!K107*OFFSET('Project Map'!$H$2,LowProbability!L$2,0)</f>
        <v>22.5</v>
      </c>
      <c r="M107">
        <f ca="1">Monthly!L107*OFFSET('Project Map'!$H$2,LowProbability!M$2,0)</f>
        <v>0</v>
      </c>
      <c r="N107">
        <f ca="1">Monthly!M107*OFFSET('Project Map'!$H$2,LowProbability!N$2,0)</f>
        <v>11</v>
      </c>
      <c r="O107">
        <f ca="1">Monthly!N107*OFFSET('Project Map'!$H$2,LowProbability!O$2,0)</f>
        <v>0</v>
      </c>
      <c r="P107">
        <f ca="1">Monthly!O107*OFFSET('Project Map'!$H$2,LowProbability!P$2,0)</f>
        <v>112.5</v>
      </c>
      <c r="Q107">
        <f ca="1">Monthly!P107*OFFSET('Project Map'!$H$2,LowProbability!Q$2,0)</f>
        <v>25</v>
      </c>
      <c r="R107">
        <f ca="1">Monthly!Q107*OFFSET('Project Map'!$H$2,LowProbability!R$2,0)</f>
        <v>25</v>
      </c>
      <c r="S107">
        <f ca="1">Monthly!R107*OFFSET('Project Map'!$H$2,LowProbability!S$2,0)</f>
        <v>120</v>
      </c>
      <c r="T107">
        <f ca="1">Monthly!S107*OFFSET('Project Map'!$H$2,LowProbability!T$2,0)</f>
        <v>0</v>
      </c>
      <c r="U107">
        <f ca="1">Monthly!T107*OFFSET('Project Map'!$H$2,LowProbability!U$2,0)</f>
        <v>3.25</v>
      </c>
      <c r="V107">
        <f ca="1">Monthly!U107*OFFSET('Project Map'!$H$2,LowProbability!V$2,0)</f>
        <v>180</v>
      </c>
      <c r="W107">
        <f ca="1">Monthly!V107*OFFSET('Project Map'!$H$2,LowProbability!W$2,0)</f>
        <v>0</v>
      </c>
    </row>
    <row r="108" spans="2:23" x14ac:dyDescent="0.25">
      <c r="B108" s="6">
        <v>48853</v>
      </c>
      <c r="C108">
        <f t="shared" ca="1" si="6"/>
        <v>1160.45</v>
      </c>
      <c r="D108">
        <f t="shared" ca="1" si="4"/>
        <v>747.45</v>
      </c>
      <c r="E108">
        <f t="shared" ca="1" si="5"/>
        <v>293</v>
      </c>
      <c r="F108">
        <f ca="1">Monthly!E108*OFFSET('Project Map'!$H$2,LowProbability!F$2,0)</f>
        <v>120</v>
      </c>
      <c r="G108">
        <f ca="1">Monthly!F108*OFFSET('Project Map'!$H$2,LowProbability!G$2,0)</f>
        <v>241.2</v>
      </c>
      <c r="H108">
        <f ca="1">Monthly!G108*OFFSET('Project Map'!$H$2,LowProbability!H$2,0)</f>
        <v>45</v>
      </c>
      <c r="I108">
        <f ca="1">Monthly!H108*OFFSET('Project Map'!$H$2,LowProbability!I$2,0)</f>
        <v>30</v>
      </c>
      <c r="J108">
        <f ca="1">Monthly!I108*OFFSET('Project Map'!$H$2,LowProbability!J$2,0)</f>
        <v>195</v>
      </c>
      <c r="K108">
        <f ca="1">Monthly!J108*OFFSET('Project Map'!$H$2,LowProbability!K$2,0)</f>
        <v>30</v>
      </c>
      <c r="L108">
        <f ca="1">Monthly!K108*OFFSET('Project Map'!$H$2,LowProbability!L$2,0)</f>
        <v>22.5</v>
      </c>
      <c r="M108">
        <f ca="1">Monthly!L108*OFFSET('Project Map'!$H$2,LowProbability!M$2,0)</f>
        <v>0</v>
      </c>
      <c r="N108">
        <f ca="1">Monthly!M108*OFFSET('Project Map'!$H$2,LowProbability!N$2,0)</f>
        <v>11</v>
      </c>
      <c r="O108">
        <f ca="1">Monthly!N108*OFFSET('Project Map'!$H$2,LowProbability!O$2,0)</f>
        <v>0</v>
      </c>
      <c r="P108">
        <f ca="1">Monthly!O108*OFFSET('Project Map'!$H$2,LowProbability!P$2,0)</f>
        <v>112.5</v>
      </c>
      <c r="Q108">
        <f ca="1">Monthly!P108*OFFSET('Project Map'!$H$2,LowProbability!Q$2,0)</f>
        <v>25</v>
      </c>
      <c r="R108">
        <f ca="1">Monthly!Q108*OFFSET('Project Map'!$H$2,LowProbability!R$2,0)</f>
        <v>25</v>
      </c>
      <c r="S108">
        <f ca="1">Monthly!R108*OFFSET('Project Map'!$H$2,LowProbability!S$2,0)</f>
        <v>120</v>
      </c>
      <c r="T108">
        <f ca="1">Monthly!S108*OFFSET('Project Map'!$H$2,LowProbability!T$2,0)</f>
        <v>0</v>
      </c>
      <c r="U108">
        <f ca="1">Monthly!T108*OFFSET('Project Map'!$H$2,LowProbability!U$2,0)</f>
        <v>3.25</v>
      </c>
      <c r="V108">
        <f ca="1">Monthly!U108*OFFSET('Project Map'!$H$2,LowProbability!V$2,0)</f>
        <v>180</v>
      </c>
      <c r="W108">
        <f ca="1">Monthly!V108*OFFSET('Project Map'!$H$2,LowProbability!W$2,0)</f>
        <v>0</v>
      </c>
    </row>
    <row r="109" spans="2:23" x14ac:dyDescent="0.25">
      <c r="B109" s="6">
        <v>48884</v>
      </c>
      <c r="C109">
        <f t="shared" ca="1" si="6"/>
        <v>1160.45</v>
      </c>
      <c r="D109">
        <f t="shared" ca="1" si="4"/>
        <v>747.45</v>
      </c>
      <c r="E109">
        <f t="shared" ca="1" si="5"/>
        <v>293</v>
      </c>
      <c r="F109">
        <f ca="1">Monthly!E109*OFFSET('Project Map'!$H$2,LowProbability!F$2,0)</f>
        <v>120</v>
      </c>
      <c r="G109">
        <f ca="1">Monthly!F109*OFFSET('Project Map'!$H$2,LowProbability!G$2,0)</f>
        <v>241.2</v>
      </c>
      <c r="H109">
        <f ca="1">Monthly!G109*OFFSET('Project Map'!$H$2,LowProbability!H$2,0)</f>
        <v>45</v>
      </c>
      <c r="I109">
        <f ca="1">Monthly!H109*OFFSET('Project Map'!$H$2,LowProbability!I$2,0)</f>
        <v>30</v>
      </c>
      <c r="J109">
        <f ca="1">Monthly!I109*OFFSET('Project Map'!$H$2,LowProbability!J$2,0)</f>
        <v>195</v>
      </c>
      <c r="K109">
        <f ca="1">Monthly!J109*OFFSET('Project Map'!$H$2,LowProbability!K$2,0)</f>
        <v>30</v>
      </c>
      <c r="L109">
        <f ca="1">Monthly!K109*OFFSET('Project Map'!$H$2,LowProbability!L$2,0)</f>
        <v>22.5</v>
      </c>
      <c r="M109">
        <f ca="1">Monthly!L109*OFFSET('Project Map'!$H$2,LowProbability!M$2,0)</f>
        <v>0</v>
      </c>
      <c r="N109">
        <f ca="1">Monthly!M109*OFFSET('Project Map'!$H$2,LowProbability!N$2,0)</f>
        <v>11</v>
      </c>
      <c r="O109">
        <f ca="1">Monthly!N109*OFFSET('Project Map'!$H$2,LowProbability!O$2,0)</f>
        <v>0</v>
      </c>
      <c r="P109">
        <f ca="1">Monthly!O109*OFFSET('Project Map'!$H$2,LowProbability!P$2,0)</f>
        <v>112.5</v>
      </c>
      <c r="Q109">
        <f ca="1">Monthly!P109*OFFSET('Project Map'!$H$2,LowProbability!Q$2,0)</f>
        <v>25</v>
      </c>
      <c r="R109">
        <f ca="1">Monthly!Q109*OFFSET('Project Map'!$H$2,LowProbability!R$2,0)</f>
        <v>25</v>
      </c>
      <c r="S109">
        <f ca="1">Monthly!R109*OFFSET('Project Map'!$H$2,LowProbability!S$2,0)</f>
        <v>120</v>
      </c>
      <c r="T109">
        <f ca="1">Monthly!S109*OFFSET('Project Map'!$H$2,LowProbability!T$2,0)</f>
        <v>0</v>
      </c>
      <c r="U109">
        <f ca="1">Monthly!T109*OFFSET('Project Map'!$H$2,LowProbability!U$2,0)</f>
        <v>3.25</v>
      </c>
      <c r="V109">
        <f ca="1">Monthly!U109*OFFSET('Project Map'!$H$2,LowProbability!V$2,0)</f>
        <v>180</v>
      </c>
      <c r="W109">
        <f ca="1">Monthly!V109*OFFSET('Project Map'!$H$2,LowProbability!W$2,0)</f>
        <v>0</v>
      </c>
    </row>
    <row r="110" spans="2:23" x14ac:dyDescent="0.25">
      <c r="B110" s="6">
        <v>48914</v>
      </c>
      <c r="C110">
        <f t="shared" ca="1" si="6"/>
        <v>1160.45</v>
      </c>
      <c r="D110">
        <f t="shared" ca="1" si="4"/>
        <v>747.45</v>
      </c>
      <c r="E110">
        <f t="shared" ca="1" si="5"/>
        <v>293</v>
      </c>
      <c r="F110">
        <f ca="1">Monthly!E110*OFFSET('Project Map'!$H$2,LowProbability!F$2,0)</f>
        <v>120</v>
      </c>
      <c r="G110">
        <f ca="1">Monthly!F110*OFFSET('Project Map'!$H$2,LowProbability!G$2,0)</f>
        <v>241.2</v>
      </c>
      <c r="H110">
        <f ca="1">Monthly!G110*OFFSET('Project Map'!$H$2,LowProbability!H$2,0)</f>
        <v>45</v>
      </c>
      <c r="I110">
        <f ca="1">Monthly!H110*OFFSET('Project Map'!$H$2,LowProbability!I$2,0)</f>
        <v>30</v>
      </c>
      <c r="J110">
        <f ca="1">Monthly!I110*OFFSET('Project Map'!$H$2,LowProbability!J$2,0)</f>
        <v>195</v>
      </c>
      <c r="K110">
        <f ca="1">Monthly!J110*OFFSET('Project Map'!$H$2,LowProbability!K$2,0)</f>
        <v>30</v>
      </c>
      <c r="L110">
        <f ca="1">Monthly!K110*OFFSET('Project Map'!$H$2,LowProbability!L$2,0)</f>
        <v>22.5</v>
      </c>
      <c r="M110">
        <f ca="1">Monthly!L110*OFFSET('Project Map'!$H$2,LowProbability!M$2,0)</f>
        <v>0</v>
      </c>
      <c r="N110">
        <f ca="1">Monthly!M110*OFFSET('Project Map'!$H$2,LowProbability!N$2,0)</f>
        <v>11</v>
      </c>
      <c r="O110">
        <f ca="1">Monthly!N110*OFFSET('Project Map'!$H$2,LowProbability!O$2,0)</f>
        <v>0</v>
      </c>
      <c r="P110">
        <f ca="1">Monthly!O110*OFFSET('Project Map'!$H$2,LowProbability!P$2,0)</f>
        <v>112.5</v>
      </c>
      <c r="Q110">
        <f ca="1">Monthly!P110*OFFSET('Project Map'!$H$2,LowProbability!Q$2,0)</f>
        <v>25</v>
      </c>
      <c r="R110">
        <f ca="1">Monthly!Q110*OFFSET('Project Map'!$H$2,LowProbability!R$2,0)</f>
        <v>25</v>
      </c>
      <c r="S110">
        <f ca="1">Monthly!R110*OFFSET('Project Map'!$H$2,LowProbability!S$2,0)</f>
        <v>120</v>
      </c>
      <c r="T110">
        <f ca="1">Monthly!S110*OFFSET('Project Map'!$H$2,LowProbability!T$2,0)</f>
        <v>0</v>
      </c>
      <c r="U110">
        <f ca="1">Monthly!T110*OFFSET('Project Map'!$H$2,LowProbability!U$2,0)</f>
        <v>3.25</v>
      </c>
      <c r="V110">
        <f ca="1">Monthly!U110*OFFSET('Project Map'!$H$2,LowProbability!V$2,0)</f>
        <v>180</v>
      </c>
      <c r="W110">
        <f ca="1">Monthly!V110*OFFSET('Project Map'!$H$2,LowProbability!W$2,0)</f>
        <v>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68AA6-FE9E-472A-9D23-A8EDDF2768C6}">
  <sheetPr>
    <tabColor theme="0" tint="-0.499984740745262"/>
  </sheetPr>
  <dimension ref="B1:W110"/>
  <sheetViews>
    <sheetView workbookViewId="0"/>
  </sheetViews>
  <sheetFormatPr defaultRowHeight="15" x14ac:dyDescent="0.25"/>
  <cols>
    <col min="1" max="1" width="3" customWidth="1"/>
    <col min="2" max="2" width="10.85546875" bestFit="1" customWidth="1"/>
    <col min="3" max="3" width="9.5703125" bestFit="1" customWidth="1"/>
    <col min="4" max="5" width="9.5703125" customWidth="1"/>
    <col min="6" max="6" width="13.42578125" bestFit="1" customWidth="1"/>
    <col min="7" max="8" width="26.5703125" bestFit="1" customWidth="1"/>
    <col min="9" max="10" width="23.28515625" bestFit="1" customWidth="1"/>
    <col min="11" max="11" width="15.140625" bestFit="1" customWidth="1"/>
    <col min="12" max="12" width="16.140625" bestFit="1" customWidth="1"/>
    <col min="13" max="13" width="13.42578125" bestFit="1" customWidth="1"/>
    <col min="14" max="14" width="17.140625" bestFit="1" customWidth="1"/>
    <col min="15" max="15" width="18.5703125" bestFit="1" customWidth="1"/>
    <col min="16" max="16" width="12.5703125" bestFit="1" customWidth="1"/>
    <col min="17" max="17" width="16.7109375" bestFit="1" customWidth="1"/>
    <col min="18" max="18" width="11.7109375" bestFit="1" customWidth="1"/>
    <col min="19" max="19" width="15" bestFit="1" customWidth="1"/>
    <col min="20" max="20" width="11.42578125" bestFit="1" customWidth="1"/>
    <col min="21" max="21" width="14.7109375" bestFit="1" customWidth="1"/>
  </cols>
  <sheetData>
    <row r="1" spans="2:23" x14ac:dyDescent="0.25">
      <c r="B1" s="12" t="s">
        <v>245</v>
      </c>
    </row>
    <row r="2" spans="2:23" x14ac:dyDescent="0.25">
      <c r="B2" t="s">
        <v>75</v>
      </c>
      <c r="C2" t="s">
        <v>92</v>
      </c>
      <c r="D2" t="s">
        <v>93</v>
      </c>
      <c r="E2" t="s">
        <v>94</v>
      </c>
      <c r="F2">
        <v>1</v>
      </c>
      <c r="G2">
        <v>2</v>
      </c>
      <c r="H2">
        <v>3</v>
      </c>
      <c r="I2">
        <v>4</v>
      </c>
      <c r="J2">
        <v>5</v>
      </c>
      <c r="K2">
        <v>6</v>
      </c>
      <c r="L2">
        <v>7</v>
      </c>
      <c r="M2">
        <v>8</v>
      </c>
      <c r="N2">
        <v>9</v>
      </c>
      <c r="O2">
        <v>10</v>
      </c>
      <c r="P2">
        <v>11</v>
      </c>
      <c r="Q2">
        <v>12</v>
      </c>
      <c r="R2">
        <v>13</v>
      </c>
      <c r="S2">
        <v>14</v>
      </c>
      <c r="T2">
        <v>15</v>
      </c>
      <c r="U2">
        <v>16</v>
      </c>
      <c r="V2">
        <v>17</v>
      </c>
      <c r="W2">
        <v>18</v>
      </c>
    </row>
    <row r="3" spans="2:23" x14ac:dyDescent="0.25">
      <c r="B3" s="6">
        <v>45658</v>
      </c>
      <c r="C3">
        <f t="shared" ref="C3:C66" ca="1" si="0">SUM(F3:V3)</f>
        <v>0</v>
      </c>
      <c r="D3">
        <f ca="1">SUM(G3:J3,M3,N3*0.5,O3:Q3,T3:U3,V3*0.5,W3)</f>
        <v>0</v>
      </c>
      <c r="E3">
        <f ca="1">SUM(K3,L3,N3*0.5,R3,S3,V3*0.5)</f>
        <v>0</v>
      </c>
      <c r="F3">
        <f ca="1">Monthly!E3*OFFSET('Project Map'!$I$2,F$2,0)</f>
        <v>0</v>
      </c>
      <c r="G3">
        <f ca="1">Monthly!F3*OFFSET('Project Map'!$I$2,G$2,0)</f>
        <v>0</v>
      </c>
      <c r="H3">
        <f ca="1">Monthly!G3*OFFSET('Project Map'!$I$2,H$2,0)</f>
        <v>0</v>
      </c>
      <c r="I3">
        <f ca="1">Monthly!H3*OFFSET('Project Map'!$I$2,I$2,0)</f>
        <v>0</v>
      </c>
      <c r="J3">
        <f ca="1">Monthly!I3*OFFSET('Project Map'!$I$2,J$2,0)</f>
        <v>0</v>
      </c>
      <c r="K3">
        <f ca="1">Monthly!J3*OFFSET('Project Map'!$I$2,K$2,0)</f>
        <v>0</v>
      </c>
      <c r="L3">
        <f ca="1">Monthly!K3*OFFSET('Project Map'!$I$2,L$2,0)</f>
        <v>0</v>
      </c>
      <c r="M3">
        <f ca="1">Monthly!L3*OFFSET('Project Map'!$I$2,M$2,0)</f>
        <v>0</v>
      </c>
      <c r="N3">
        <f ca="1">Monthly!M3*OFFSET('Project Map'!$I$2,N$2,0)</f>
        <v>0</v>
      </c>
      <c r="O3">
        <f ca="1">Monthly!N3*OFFSET('Project Map'!$I$2,O$2,0)</f>
        <v>0</v>
      </c>
      <c r="P3">
        <f ca="1">Monthly!O3*OFFSET('Project Map'!$I$2,P$2,0)</f>
        <v>0</v>
      </c>
      <c r="Q3">
        <f ca="1">Monthly!P3*OFFSET('Project Map'!$I$2,Q$2,0)</f>
        <v>0</v>
      </c>
      <c r="R3">
        <f ca="1">Monthly!Q3*OFFSET('Project Map'!$I$2,R$2,0)</f>
        <v>0</v>
      </c>
      <c r="S3">
        <f ca="1">Monthly!R3*OFFSET('Project Map'!$I$2,S$2,0)</f>
        <v>0</v>
      </c>
      <c r="T3">
        <f ca="1">Monthly!S3*OFFSET('Project Map'!$I$2,T$2,0)</f>
        <v>0</v>
      </c>
      <c r="U3">
        <f ca="1">Monthly!T3*OFFSET('Project Map'!$I$2,U$2,0)</f>
        <v>0</v>
      </c>
      <c r="V3">
        <f ca="1">Monthly!U3*OFFSET('Project Map'!$I$2,V$2,0)</f>
        <v>0</v>
      </c>
      <c r="W3">
        <f ca="1">Monthly!V3*OFFSET('Project Map'!$I$2,W$2,0)</f>
        <v>0</v>
      </c>
    </row>
    <row r="4" spans="2:23" x14ac:dyDescent="0.25">
      <c r="B4" s="6">
        <v>45689</v>
      </c>
      <c r="C4">
        <f t="shared" ca="1" si="0"/>
        <v>0</v>
      </c>
      <c r="D4">
        <f t="shared" ref="D4:D67" ca="1" si="1">SUM(G4:J4,M4,N4*0.5,O4:Q4,T4:U4,V4*0.5,W4)</f>
        <v>0</v>
      </c>
      <c r="E4">
        <f t="shared" ref="E4:E67" ca="1" si="2">SUM(K4,L4,N4*0.5,R4,S4,V4*0.5)</f>
        <v>0</v>
      </c>
      <c r="F4">
        <f ca="1">Monthly!E4*OFFSET('Project Map'!$I$2,F$2,0)</f>
        <v>0</v>
      </c>
      <c r="G4">
        <f ca="1">Monthly!F4*OFFSET('Project Map'!$I$2,G$2,0)</f>
        <v>0</v>
      </c>
      <c r="H4">
        <f ca="1">Monthly!G4*OFFSET('Project Map'!$I$2,H$2,0)</f>
        <v>0</v>
      </c>
      <c r="I4">
        <f ca="1">Monthly!H4*OFFSET('Project Map'!$I$2,I$2,0)</f>
        <v>0</v>
      </c>
      <c r="J4">
        <f ca="1">Monthly!I4*OFFSET('Project Map'!$I$2,J$2,0)</f>
        <v>0</v>
      </c>
      <c r="K4">
        <f ca="1">Monthly!J4*OFFSET('Project Map'!$I$2,K$2,0)</f>
        <v>0</v>
      </c>
      <c r="L4">
        <f ca="1">Monthly!K4*OFFSET('Project Map'!$I$2,L$2,0)</f>
        <v>0</v>
      </c>
      <c r="M4">
        <f ca="1">Monthly!L4*OFFSET('Project Map'!$I$2,M$2,0)</f>
        <v>0</v>
      </c>
      <c r="N4">
        <f ca="1">Monthly!M4*OFFSET('Project Map'!$I$2,N$2,0)</f>
        <v>0</v>
      </c>
      <c r="O4">
        <f ca="1">Monthly!N4*OFFSET('Project Map'!$I$2,O$2,0)</f>
        <v>0</v>
      </c>
      <c r="P4">
        <f ca="1">Monthly!O4*OFFSET('Project Map'!$I$2,P$2,0)</f>
        <v>0</v>
      </c>
      <c r="Q4">
        <f ca="1">Monthly!P4*OFFSET('Project Map'!$I$2,Q$2,0)</f>
        <v>0</v>
      </c>
      <c r="R4">
        <f ca="1">Monthly!Q4*OFFSET('Project Map'!$I$2,R$2,0)</f>
        <v>0</v>
      </c>
      <c r="S4">
        <f ca="1">Monthly!R4*OFFSET('Project Map'!$I$2,S$2,0)</f>
        <v>0</v>
      </c>
      <c r="T4">
        <f ca="1">Monthly!S4*OFFSET('Project Map'!$I$2,T$2,0)</f>
        <v>0</v>
      </c>
      <c r="U4">
        <f ca="1">Monthly!T4*OFFSET('Project Map'!$I$2,U$2,0)</f>
        <v>0</v>
      </c>
      <c r="V4">
        <f ca="1">Monthly!U4*OFFSET('Project Map'!$I$2,V$2,0)</f>
        <v>0</v>
      </c>
      <c r="W4">
        <f ca="1">Monthly!V4*OFFSET('Project Map'!$I$2,W$2,0)</f>
        <v>0</v>
      </c>
    </row>
    <row r="5" spans="2:23" x14ac:dyDescent="0.25">
      <c r="B5" s="6">
        <v>45717</v>
      </c>
      <c r="C5">
        <f t="shared" ca="1" si="0"/>
        <v>0</v>
      </c>
      <c r="D5">
        <f t="shared" ca="1" si="1"/>
        <v>0</v>
      </c>
      <c r="E5">
        <f t="shared" ca="1" si="2"/>
        <v>0</v>
      </c>
      <c r="F5">
        <f ca="1">Monthly!E5*OFFSET('Project Map'!$I$2,F$2,0)</f>
        <v>0</v>
      </c>
      <c r="G5">
        <f ca="1">Monthly!F5*OFFSET('Project Map'!$I$2,G$2,0)</f>
        <v>0</v>
      </c>
      <c r="H5">
        <f ca="1">Monthly!G5*OFFSET('Project Map'!$I$2,H$2,0)</f>
        <v>0</v>
      </c>
      <c r="I5">
        <f ca="1">Monthly!H5*OFFSET('Project Map'!$I$2,I$2,0)</f>
        <v>0</v>
      </c>
      <c r="J5">
        <f ca="1">Monthly!I5*OFFSET('Project Map'!$I$2,J$2,0)</f>
        <v>0</v>
      </c>
      <c r="K5">
        <f ca="1">Monthly!J5*OFFSET('Project Map'!$I$2,K$2,0)</f>
        <v>0</v>
      </c>
      <c r="L5">
        <f ca="1">Monthly!K5*OFFSET('Project Map'!$I$2,L$2,0)</f>
        <v>0</v>
      </c>
      <c r="M5">
        <f ca="1">Monthly!L5*OFFSET('Project Map'!$I$2,M$2,0)</f>
        <v>0</v>
      </c>
      <c r="N5">
        <f ca="1">Monthly!M5*OFFSET('Project Map'!$I$2,N$2,0)</f>
        <v>0</v>
      </c>
      <c r="O5">
        <f ca="1">Monthly!N5*OFFSET('Project Map'!$I$2,O$2,0)</f>
        <v>0</v>
      </c>
      <c r="P5">
        <f ca="1">Monthly!O5*OFFSET('Project Map'!$I$2,P$2,0)</f>
        <v>0</v>
      </c>
      <c r="Q5">
        <f ca="1">Monthly!P5*OFFSET('Project Map'!$I$2,Q$2,0)</f>
        <v>0</v>
      </c>
      <c r="R5">
        <f ca="1">Monthly!Q5*OFFSET('Project Map'!$I$2,R$2,0)</f>
        <v>0</v>
      </c>
      <c r="S5">
        <f ca="1">Monthly!R5*OFFSET('Project Map'!$I$2,S$2,0)</f>
        <v>0</v>
      </c>
      <c r="T5">
        <f ca="1">Monthly!S5*OFFSET('Project Map'!$I$2,T$2,0)</f>
        <v>0</v>
      </c>
      <c r="U5">
        <f ca="1">Monthly!T5*OFFSET('Project Map'!$I$2,U$2,0)</f>
        <v>0</v>
      </c>
      <c r="V5">
        <f ca="1">Monthly!U5*OFFSET('Project Map'!$I$2,V$2,0)</f>
        <v>0</v>
      </c>
      <c r="W5">
        <f ca="1">Monthly!V5*OFFSET('Project Map'!$I$2,W$2,0)</f>
        <v>0</v>
      </c>
    </row>
    <row r="6" spans="2:23" x14ac:dyDescent="0.25">
      <c r="B6" s="6">
        <v>45748</v>
      </c>
      <c r="C6">
        <f t="shared" ca="1" si="0"/>
        <v>0</v>
      </c>
      <c r="D6">
        <f t="shared" ca="1" si="1"/>
        <v>0</v>
      </c>
      <c r="E6">
        <f t="shared" ca="1" si="2"/>
        <v>0</v>
      </c>
      <c r="F6">
        <f ca="1">Monthly!E6*OFFSET('Project Map'!$I$2,F$2,0)</f>
        <v>0</v>
      </c>
      <c r="G6">
        <f ca="1">Monthly!F6*OFFSET('Project Map'!$I$2,G$2,0)</f>
        <v>0</v>
      </c>
      <c r="H6">
        <f ca="1">Monthly!G6*OFFSET('Project Map'!$I$2,H$2,0)</f>
        <v>0</v>
      </c>
      <c r="I6">
        <f ca="1">Monthly!H6*OFFSET('Project Map'!$I$2,I$2,0)</f>
        <v>0</v>
      </c>
      <c r="J6">
        <f ca="1">Monthly!I6*OFFSET('Project Map'!$I$2,J$2,0)</f>
        <v>0</v>
      </c>
      <c r="K6">
        <f ca="1">Monthly!J6*OFFSET('Project Map'!$I$2,K$2,0)</f>
        <v>0</v>
      </c>
      <c r="L6">
        <f ca="1">Monthly!K6*OFFSET('Project Map'!$I$2,L$2,0)</f>
        <v>0</v>
      </c>
      <c r="M6">
        <f ca="1">Monthly!L6*OFFSET('Project Map'!$I$2,M$2,0)</f>
        <v>0</v>
      </c>
      <c r="N6">
        <f ca="1">Monthly!M6*OFFSET('Project Map'!$I$2,N$2,0)</f>
        <v>0</v>
      </c>
      <c r="O6">
        <f ca="1">Monthly!N6*OFFSET('Project Map'!$I$2,O$2,0)</f>
        <v>0</v>
      </c>
      <c r="P6">
        <f ca="1">Monthly!O6*OFFSET('Project Map'!$I$2,P$2,0)</f>
        <v>0</v>
      </c>
      <c r="Q6">
        <f ca="1">Monthly!P6*OFFSET('Project Map'!$I$2,Q$2,0)</f>
        <v>0</v>
      </c>
      <c r="R6">
        <f ca="1">Monthly!Q6*OFFSET('Project Map'!$I$2,R$2,0)</f>
        <v>0</v>
      </c>
      <c r="S6">
        <f ca="1">Monthly!R6*OFFSET('Project Map'!$I$2,S$2,0)</f>
        <v>0</v>
      </c>
      <c r="T6">
        <f ca="1">Monthly!S6*OFFSET('Project Map'!$I$2,T$2,0)</f>
        <v>0</v>
      </c>
      <c r="U6">
        <f ca="1">Monthly!T6*OFFSET('Project Map'!$I$2,U$2,0)</f>
        <v>0</v>
      </c>
      <c r="V6">
        <f ca="1">Monthly!U6*OFFSET('Project Map'!$I$2,V$2,0)</f>
        <v>0</v>
      </c>
      <c r="W6">
        <f ca="1">Monthly!V6*OFFSET('Project Map'!$I$2,W$2,0)</f>
        <v>0</v>
      </c>
    </row>
    <row r="7" spans="2:23" x14ac:dyDescent="0.25">
      <c r="B7" s="6">
        <v>45778</v>
      </c>
      <c r="C7">
        <f t="shared" ca="1" si="0"/>
        <v>0</v>
      </c>
      <c r="D7">
        <f t="shared" ca="1" si="1"/>
        <v>0</v>
      </c>
      <c r="E7">
        <f t="shared" ca="1" si="2"/>
        <v>0</v>
      </c>
      <c r="F7">
        <f ca="1">Monthly!E7*OFFSET('Project Map'!$I$2,F$2,0)</f>
        <v>0</v>
      </c>
      <c r="G7">
        <f ca="1">Monthly!F7*OFFSET('Project Map'!$I$2,G$2,0)</f>
        <v>0</v>
      </c>
      <c r="H7">
        <f ca="1">Monthly!G7*OFFSET('Project Map'!$I$2,H$2,0)</f>
        <v>0</v>
      </c>
      <c r="I7">
        <f ca="1">Monthly!H7*OFFSET('Project Map'!$I$2,I$2,0)</f>
        <v>0</v>
      </c>
      <c r="J7">
        <f ca="1">Monthly!I7*OFFSET('Project Map'!$I$2,J$2,0)</f>
        <v>0</v>
      </c>
      <c r="K7">
        <f ca="1">Monthly!J7*OFFSET('Project Map'!$I$2,K$2,0)</f>
        <v>0</v>
      </c>
      <c r="L7">
        <f ca="1">Monthly!K7*OFFSET('Project Map'!$I$2,L$2,0)</f>
        <v>0</v>
      </c>
      <c r="M7">
        <f ca="1">Monthly!L7*OFFSET('Project Map'!$I$2,M$2,0)</f>
        <v>0</v>
      </c>
      <c r="N7">
        <f ca="1">Monthly!M7*OFFSET('Project Map'!$I$2,N$2,0)</f>
        <v>0</v>
      </c>
      <c r="O7">
        <f ca="1">Monthly!N7*OFFSET('Project Map'!$I$2,O$2,0)</f>
        <v>0</v>
      </c>
      <c r="P7">
        <f ca="1">Monthly!O7*OFFSET('Project Map'!$I$2,P$2,0)</f>
        <v>0</v>
      </c>
      <c r="Q7">
        <f ca="1">Monthly!P7*OFFSET('Project Map'!$I$2,Q$2,0)</f>
        <v>0</v>
      </c>
      <c r="R7">
        <f ca="1">Monthly!Q7*OFFSET('Project Map'!$I$2,R$2,0)</f>
        <v>0</v>
      </c>
      <c r="S7">
        <f ca="1">Monthly!R7*OFFSET('Project Map'!$I$2,S$2,0)</f>
        <v>0</v>
      </c>
      <c r="T7">
        <f ca="1">Monthly!S7*OFFSET('Project Map'!$I$2,T$2,0)</f>
        <v>0</v>
      </c>
      <c r="U7">
        <f ca="1">Monthly!T7*OFFSET('Project Map'!$I$2,U$2,0)</f>
        <v>0</v>
      </c>
      <c r="V7">
        <f ca="1">Monthly!U7*OFFSET('Project Map'!$I$2,V$2,0)</f>
        <v>0</v>
      </c>
      <c r="W7">
        <f ca="1">Monthly!V7*OFFSET('Project Map'!$I$2,W$2,0)</f>
        <v>0</v>
      </c>
    </row>
    <row r="8" spans="2:23" x14ac:dyDescent="0.25">
      <c r="B8" s="6">
        <v>45809</v>
      </c>
      <c r="C8">
        <f t="shared" ca="1" si="0"/>
        <v>0</v>
      </c>
      <c r="D8">
        <f t="shared" ca="1" si="1"/>
        <v>0</v>
      </c>
      <c r="E8">
        <f t="shared" ca="1" si="2"/>
        <v>0</v>
      </c>
      <c r="F8">
        <f ca="1">Monthly!E8*OFFSET('Project Map'!$I$2,F$2,0)</f>
        <v>0</v>
      </c>
      <c r="G8">
        <f ca="1">Monthly!F8*OFFSET('Project Map'!$I$2,G$2,0)</f>
        <v>0</v>
      </c>
      <c r="H8">
        <f ca="1">Monthly!G8*OFFSET('Project Map'!$I$2,H$2,0)</f>
        <v>0</v>
      </c>
      <c r="I8">
        <f ca="1">Monthly!H8*OFFSET('Project Map'!$I$2,I$2,0)</f>
        <v>0</v>
      </c>
      <c r="J8">
        <f ca="1">Monthly!I8*OFFSET('Project Map'!$I$2,J$2,0)</f>
        <v>0</v>
      </c>
      <c r="K8">
        <f ca="1">Monthly!J8*OFFSET('Project Map'!$I$2,K$2,0)</f>
        <v>0</v>
      </c>
      <c r="L8">
        <f ca="1">Monthly!K8*OFFSET('Project Map'!$I$2,L$2,0)</f>
        <v>0</v>
      </c>
      <c r="M8">
        <f ca="1">Monthly!L8*OFFSET('Project Map'!$I$2,M$2,0)</f>
        <v>0</v>
      </c>
      <c r="N8">
        <f ca="1">Monthly!M8*OFFSET('Project Map'!$I$2,N$2,0)</f>
        <v>0</v>
      </c>
      <c r="O8">
        <f ca="1">Monthly!N8*OFFSET('Project Map'!$I$2,O$2,0)</f>
        <v>0</v>
      </c>
      <c r="P8">
        <f ca="1">Monthly!O8*OFFSET('Project Map'!$I$2,P$2,0)</f>
        <v>0</v>
      </c>
      <c r="Q8">
        <f ca="1">Monthly!P8*OFFSET('Project Map'!$I$2,Q$2,0)</f>
        <v>0</v>
      </c>
      <c r="R8">
        <f ca="1">Monthly!Q8*OFFSET('Project Map'!$I$2,R$2,0)</f>
        <v>0</v>
      </c>
      <c r="S8">
        <f ca="1">Monthly!R8*OFFSET('Project Map'!$I$2,S$2,0)</f>
        <v>0</v>
      </c>
      <c r="T8">
        <f ca="1">Monthly!S8*OFFSET('Project Map'!$I$2,T$2,0)</f>
        <v>0</v>
      </c>
      <c r="U8">
        <f ca="1">Monthly!T8*OFFSET('Project Map'!$I$2,U$2,0)</f>
        <v>0</v>
      </c>
      <c r="V8">
        <f ca="1">Monthly!U8*OFFSET('Project Map'!$I$2,V$2,0)</f>
        <v>0</v>
      </c>
      <c r="W8">
        <f ca="1">Monthly!V8*OFFSET('Project Map'!$I$2,W$2,0)</f>
        <v>0</v>
      </c>
    </row>
    <row r="9" spans="2:23" x14ac:dyDescent="0.25">
      <c r="B9" s="6">
        <v>45839</v>
      </c>
      <c r="C9">
        <f t="shared" ca="1" si="0"/>
        <v>0</v>
      </c>
      <c r="D9">
        <f t="shared" ca="1" si="1"/>
        <v>0</v>
      </c>
      <c r="E9">
        <f t="shared" ca="1" si="2"/>
        <v>0</v>
      </c>
      <c r="F9">
        <f ca="1">Monthly!E9*OFFSET('Project Map'!$I$2,F$2,0)</f>
        <v>0</v>
      </c>
      <c r="G9">
        <f ca="1">Monthly!F9*OFFSET('Project Map'!$I$2,G$2,0)</f>
        <v>0</v>
      </c>
      <c r="H9">
        <f ca="1">Monthly!G9*OFFSET('Project Map'!$I$2,H$2,0)</f>
        <v>0</v>
      </c>
      <c r="I9">
        <f ca="1">Monthly!H9*OFFSET('Project Map'!$I$2,I$2,0)</f>
        <v>0</v>
      </c>
      <c r="J9">
        <f ca="1">Monthly!I9*OFFSET('Project Map'!$I$2,J$2,0)</f>
        <v>0</v>
      </c>
      <c r="K9">
        <f ca="1">Monthly!J9*OFFSET('Project Map'!$I$2,K$2,0)</f>
        <v>0</v>
      </c>
      <c r="L9">
        <f ca="1">Monthly!K9*OFFSET('Project Map'!$I$2,L$2,0)</f>
        <v>0</v>
      </c>
      <c r="M9">
        <f ca="1">Monthly!L9*OFFSET('Project Map'!$I$2,M$2,0)</f>
        <v>0</v>
      </c>
      <c r="N9">
        <f ca="1">Monthly!M9*OFFSET('Project Map'!$I$2,N$2,0)</f>
        <v>0</v>
      </c>
      <c r="O9">
        <f ca="1">Monthly!N9*OFFSET('Project Map'!$I$2,O$2,0)</f>
        <v>0</v>
      </c>
      <c r="P9">
        <f ca="1">Monthly!O9*OFFSET('Project Map'!$I$2,P$2,0)</f>
        <v>0</v>
      </c>
      <c r="Q9">
        <f ca="1">Monthly!P9*OFFSET('Project Map'!$I$2,Q$2,0)</f>
        <v>0</v>
      </c>
      <c r="R9">
        <f ca="1">Monthly!Q9*OFFSET('Project Map'!$I$2,R$2,0)</f>
        <v>0</v>
      </c>
      <c r="S9">
        <f ca="1">Monthly!R9*OFFSET('Project Map'!$I$2,S$2,0)</f>
        <v>0</v>
      </c>
      <c r="T9">
        <f ca="1">Monthly!S9*OFFSET('Project Map'!$I$2,T$2,0)</f>
        <v>0</v>
      </c>
      <c r="U9">
        <f ca="1">Monthly!T9*OFFSET('Project Map'!$I$2,U$2,0)</f>
        <v>0</v>
      </c>
      <c r="V9">
        <f ca="1">Monthly!U9*OFFSET('Project Map'!$I$2,V$2,0)</f>
        <v>0</v>
      </c>
      <c r="W9">
        <f ca="1">Monthly!V9*OFFSET('Project Map'!$I$2,W$2,0)</f>
        <v>0</v>
      </c>
    </row>
    <row r="10" spans="2:23" x14ac:dyDescent="0.25">
      <c r="B10" s="6">
        <v>45870</v>
      </c>
      <c r="C10">
        <f t="shared" ca="1" si="0"/>
        <v>0</v>
      </c>
      <c r="D10">
        <f t="shared" ca="1" si="1"/>
        <v>0</v>
      </c>
      <c r="E10">
        <f t="shared" ca="1" si="2"/>
        <v>0</v>
      </c>
      <c r="F10">
        <f ca="1">Monthly!E10*OFFSET('Project Map'!$I$2,F$2,0)</f>
        <v>0</v>
      </c>
      <c r="G10">
        <f ca="1">Monthly!F10*OFFSET('Project Map'!$I$2,G$2,0)</f>
        <v>0</v>
      </c>
      <c r="H10">
        <f ca="1">Monthly!G10*OFFSET('Project Map'!$I$2,H$2,0)</f>
        <v>0</v>
      </c>
      <c r="I10">
        <f ca="1">Monthly!H10*OFFSET('Project Map'!$I$2,I$2,0)</f>
        <v>0</v>
      </c>
      <c r="J10">
        <f ca="1">Monthly!I10*OFFSET('Project Map'!$I$2,J$2,0)</f>
        <v>0</v>
      </c>
      <c r="K10">
        <f ca="1">Monthly!J10*OFFSET('Project Map'!$I$2,K$2,0)</f>
        <v>0</v>
      </c>
      <c r="L10">
        <f ca="1">Monthly!K10*OFFSET('Project Map'!$I$2,L$2,0)</f>
        <v>0</v>
      </c>
      <c r="M10">
        <f ca="1">Monthly!L10*OFFSET('Project Map'!$I$2,M$2,0)</f>
        <v>0</v>
      </c>
      <c r="N10">
        <f ca="1">Monthly!M10*OFFSET('Project Map'!$I$2,N$2,0)</f>
        <v>0</v>
      </c>
      <c r="O10">
        <f ca="1">Monthly!N10*OFFSET('Project Map'!$I$2,O$2,0)</f>
        <v>0</v>
      </c>
      <c r="P10">
        <f ca="1">Monthly!O10*OFFSET('Project Map'!$I$2,P$2,0)</f>
        <v>0</v>
      </c>
      <c r="Q10">
        <f ca="1">Monthly!P10*OFFSET('Project Map'!$I$2,Q$2,0)</f>
        <v>0</v>
      </c>
      <c r="R10">
        <f ca="1">Monthly!Q10*OFFSET('Project Map'!$I$2,R$2,0)</f>
        <v>0</v>
      </c>
      <c r="S10">
        <f ca="1">Monthly!R10*OFFSET('Project Map'!$I$2,S$2,0)</f>
        <v>0</v>
      </c>
      <c r="T10">
        <f ca="1">Monthly!S10*OFFSET('Project Map'!$I$2,T$2,0)</f>
        <v>0</v>
      </c>
      <c r="U10">
        <f ca="1">Monthly!T10*OFFSET('Project Map'!$I$2,U$2,0)</f>
        <v>0</v>
      </c>
      <c r="V10">
        <f ca="1">Monthly!U10*OFFSET('Project Map'!$I$2,V$2,0)</f>
        <v>0</v>
      </c>
      <c r="W10">
        <f ca="1">Monthly!V10*OFFSET('Project Map'!$I$2,W$2,0)</f>
        <v>0</v>
      </c>
    </row>
    <row r="11" spans="2:23" x14ac:dyDescent="0.25">
      <c r="B11" s="6">
        <v>45901</v>
      </c>
      <c r="C11">
        <f t="shared" ca="1" si="0"/>
        <v>0</v>
      </c>
      <c r="D11">
        <f t="shared" ca="1" si="1"/>
        <v>0</v>
      </c>
      <c r="E11">
        <f t="shared" ca="1" si="2"/>
        <v>0</v>
      </c>
      <c r="F11">
        <f ca="1">Monthly!E11*OFFSET('Project Map'!$I$2,F$2,0)</f>
        <v>0</v>
      </c>
      <c r="G11">
        <f ca="1">Monthly!F11*OFFSET('Project Map'!$I$2,G$2,0)</f>
        <v>0</v>
      </c>
      <c r="H11">
        <f ca="1">Monthly!G11*OFFSET('Project Map'!$I$2,H$2,0)</f>
        <v>0</v>
      </c>
      <c r="I11">
        <f ca="1">Monthly!H11*OFFSET('Project Map'!$I$2,I$2,0)</f>
        <v>0</v>
      </c>
      <c r="J11">
        <f ca="1">Monthly!I11*OFFSET('Project Map'!$I$2,J$2,0)</f>
        <v>0</v>
      </c>
      <c r="K11">
        <f ca="1">Monthly!J11*OFFSET('Project Map'!$I$2,K$2,0)</f>
        <v>0</v>
      </c>
      <c r="L11">
        <f ca="1">Monthly!K11*OFFSET('Project Map'!$I$2,L$2,0)</f>
        <v>0</v>
      </c>
      <c r="M11">
        <f ca="1">Monthly!L11*OFFSET('Project Map'!$I$2,M$2,0)</f>
        <v>0</v>
      </c>
      <c r="N11">
        <f ca="1">Monthly!M11*OFFSET('Project Map'!$I$2,N$2,0)</f>
        <v>0</v>
      </c>
      <c r="O11">
        <f ca="1">Monthly!N11*OFFSET('Project Map'!$I$2,O$2,0)</f>
        <v>0</v>
      </c>
      <c r="P11">
        <f ca="1">Monthly!O11*OFFSET('Project Map'!$I$2,P$2,0)</f>
        <v>0</v>
      </c>
      <c r="Q11">
        <f ca="1">Monthly!P11*OFFSET('Project Map'!$I$2,Q$2,0)</f>
        <v>0</v>
      </c>
      <c r="R11">
        <f ca="1">Monthly!Q11*OFFSET('Project Map'!$I$2,R$2,0)</f>
        <v>0</v>
      </c>
      <c r="S11">
        <f ca="1">Monthly!R11*OFFSET('Project Map'!$I$2,S$2,0)</f>
        <v>0</v>
      </c>
      <c r="T11">
        <f ca="1">Monthly!S11*OFFSET('Project Map'!$I$2,T$2,0)</f>
        <v>0</v>
      </c>
      <c r="U11">
        <f ca="1">Monthly!T11*OFFSET('Project Map'!$I$2,U$2,0)</f>
        <v>0</v>
      </c>
      <c r="V11">
        <f ca="1">Monthly!U11*OFFSET('Project Map'!$I$2,V$2,0)</f>
        <v>0</v>
      </c>
      <c r="W11">
        <f ca="1">Monthly!V11*OFFSET('Project Map'!$I$2,W$2,0)</f>
        <v>0</v>
      </c>
    </row>
    <row r="12" spans="2:23" x14ac:dyDescent="0.25">
      <c r="B12" s="6">
        <v>45931</v>
      </c>
      <c r="C12">
        <f t="shared" ca="1" si="0"/>
        <v>0</v>
      </c>
      <c r="D12">
        <f t="shared" ca="1" si="1"/>
        <v>0</v>
      </c>
      <c r="E12">
        <f t="shared" ca="1" si="2"/>
        <v>0</v>
      </c>
      <c r="F12">
        <f ca="1">Monthly!E12*OFFSET('Project Map'!$I$2,F$2,0)</f>
        <v>0</v>
      </c>
      <c r="G12">
        <f ca="1">Monthly!F12*OFFSET('Project Map'!$I$2,G$2,0)</f>
        <v>0</v>
      </c>
      <c r="H12">
        <f ca="1">Monthly!G12*OFFSET('Project Map'!$I$2,H$2,0)</f>
        <v>0</v>
      </c>
      <c r="I12">
        <f ca="1">Monthly!H12*OFFSET('Project Map'!$I$2,I$2,0)</f>
        <v>0</v>
      </c>
      <c r="J12">
        <f ca="1">Monthly!I12*OFFSET('Project Map'!$I$2,J$2,0)</f>
        <v>0</v>
      </c>
      <c r="K12">
        <f ca="1">Monthly!J12*OFFSET('Project Map'!$I$2,K$2,0)</f>
        <v>0</v>
      </c>
      <c r="L12">
        <f ca="1">Monthly!K12*OFFSET('Project Map'!$I$2,L$2,0)</f>
        <v>0</v>
      </c>
      <c r="M12">
        <f ca="1">Monthly!L12*OFFSET('Project Map'!$I$2,M$2,0)</f>
        <v>0</v>
      </c>
      <c r="N12">
        <f ca="1">Monthly!M12*OFFSET('Project Map'!$I$2,N$2,0)</f>
        <v>0</v>
      </c>
      <c r="O12">
        <f ca="1">Monthly!N12*OFFSET('Project Map'!$I$2,O$2,0)</f>
        <v>0</v>
      </c>
      <c r="P12">
        <f ca="1">Monthly!O12*OFFSET('Project Map'!$I$2,P$2,0)</f>
        <v>0</v>
      </c>
      <c r="Q12">
        <f ca="1">Monthly!P12*OFFSET('Project Map'!$I$2,Q$2,0)</f>
        <v>0</v>
      </c>
      <c r="R12">
        <f ca="1">Monthly!Q12*OFFSET('Project Map'!$I$2,R$2,0)</f>
        <v>0</v>
      </c>
      <c r="S12">
        <f ca="1">Monthly!R12*OFFSET('Project Map'!$I$2,S$2,0)</f>
        <v>0</v>
      </c>
      <c r="T12">
        <f ca="1">Monthly!S12*OFFSET('Project Map'!$I$2,T$2,0)</f>
        <v>0</v>
      </c>
      <c r="U12">
        <f ca="1">Monthly!T12*OFFSET('Project Map'!$I$2,U$2,0)</f>
        <v>0</v>
      </c>
      <c r="V12">
        <f ca="1">Monthly!U12*OFFSET('Project Map'!$I$2,V$2,0)</f>
        <v>0</v>
      </c>
      <c r="W12">
        <f ca="1">Monthly!V12*OFFSET('Project Map'!$I$2,W$2,0)</f>
        <v>0</v>
      </c>
    </row>
    <row r="13" spans="2:23" x14ac:dyDescent="0.25">
      <c r="B13" s="6">
        <v>45962</v>
      </c>
      <c r="C13">
        <f t="shared" ca="1" si="0"/>
        <v>0</v>
      </c>
      <c r="D13">
        <f t="shared" ca="1" si="1"/>
        <v>0</v>
      </c>
      <c r="E13">
        <f t="shared" ca="1" si="2"/>
        <v>0</v>
      </c>
      <c r="F13">
        <f ca="1">Monthly!E13*OFFSET('Project Map'!$I$2,F$2,0)</f>
        <v>0</v>
      </c>
      <c r="G13">
        <f ca="1">Monthly!F13*OFFSET('Project Map'!$I$2,G$2,0)</f>
        <v>0</v>
      </c>
      <c r="H13">
        <f ca="1">Monthly!G13*OFFSET('Project Map'!$I$2,H$2,0)</f>
        <v>0</v>
      </c>
      <c r="I13">
        <f ca="1">Monthly!H13*OFFSET('Project Map'!$I$2,I$2,0)</f>
        <v>0</v>
      </c>
      <c r="J13">
        <f ca="1">Monthly!I13*OFFSET('Project Map'!$I$2,J$2,0)</f>
        <v>0</v>
      </c>
      <c r="K13">
        <f ca="1">Monthly!J13*OFFSET('Project Map'!$I$2,K$2,0)</f>
        <v>0</v>
      </c>
      <c r="L13">
        <f ca="1">Monthly!K13*OFFSET('Project Map'!$I$2,L$2,0)</f>
        <v>0</v>
      </c>
      <c r="M13">
        <f ca="1">Monthly!L13*OFFSET('Project Map'!$I$2,M$2,0)</f>
        <v>0</v>
      </c>
      <c r="N13">
        <f ca="1">Monthly!M13*OFFSET('Project Map'!$I$2,N$2,0)</f>
        <v>0</v>
      </c>
      <c r="O13">
        <f ca="1">Monthly!N13*OFFSET('Project Map'!$I$2,O$2,0)</f>
        <v>0</v>
      </c>
      <c r="P13">
        <f ca="1">Monthly!O13*OFFSET('Project Map'!$I$2,P$2,0)</f>
        <v>0</v>
      </c>
      <c r="Q13">
        <f ca="1">Monthly!P13*OFFSET('Project Map'!$I$2,Q$2,0)</f>
        <v>0</v>
      </c>
      <c r="R13">
        <f ca="1">Monthly!Q13*OFFSET('Project Map'!$I$2,R$2,0)</f>
        <v>0</v>
      </c>
      <c r="S13">
        <f ca="1">Monthly!R13*OFFSET('Project Map'!$I$2,S$2,0)</f>
        <v>0</v>
      </c>
      <c r="T13">
        <f ca="1">Monthly!S13*OFFSET('Project Map'!$I$2,T$2,0)</f>
        <v>0</v>
      </c>
      <c r="U13">
        <f ca="1">Monthly!T13*OFFSET('Project Map'!$I$2,U$2,0)</f>
        <v>0</v>
      </c>
      <c r="V13">
        <f ca="1">Monthly!U13*OFFSET('Project Map'!$I$2,V$2,0)</f>
        <v>0</v>
      </c>
      <c r="W13">
        <f ca="1">Monthly!V13*OFFSET('Project Map'!$I$2,W$2,0)</f>
        <v>0</v>
      </c>
    </row>
    <row r="14" spans="2:23" x14ac:dyDescent="0.25">
      <c r="B14" s="6">
        <v>45992</v>
      </c>
      <c r="C14">
        <f t="shared" ca="1" si="0"/>
        <v>0</v>
      </c>
      <c r="D14">
        <f t="shared" ca="1" si="1"/>
        <v>0</v>
      </c>
      <c r="E14">
        <f t="shared" ca="1" si="2"/>
        <v>0</v>
      </c>
      <c r="F14">
        <f ca="1">Monthly!E14*OFFSET('Project Map'!$I$2,F$2,0)</f>
        <v>0</v>
      </c>
      <c r="G14">
        <f ca="1">Monthly!F14*OFFSET('Project Map'!$I$2,G$2,0)</f>
        <v>0</v>
      </c>
      <c r="H14">
        <f ca="1">Monthly!G14*OFFSET('Project Map'!$I$2,H$2,0)</f>
        <v>0</v>
      </c>
      <c r="I14">
        <f ca="1">Monthly!H14*OFFSET('Project Map'!$I$2,I$2,0)</f>
        <v>0</v>
      </c>
      <c r="J14">
        <f ca="1">Monthly!I14*OFFSET('Project Map'!$I$2,J$2,0)</f>
        <v>0</v>
      </c>
      <c r="K14">
        <f ca="1">Monthly!J14*OFFSET('Project Map'!$I$2,K$2,0)</f>
        <v>0</v>
      </c>
      <c r="L14">
        <f ca="1">Monthly!K14*OFFSET('Project Map'!$I$2,L$2,0)</f>
        <v>0</v>
      </c>
      <c r="M14">
        <f ca="1">Monthly!L14*OFFSET('Project Map'!$I$2,M$2,0)</f>
        <v>0</v>
      </c>
      <c r="N14">
        <f ca="1">Monthly!M14*OFFSET('Project Map'!$I$2,N$2,0)</f>
        <v>0</v>
      </c>
      <c r="O14">
        <f ca="1">Monthly!N14*OFFSET('Project Map'!$I$2,O$2,0)</f>
        <v>0</v>
      </c>
      <c r="P14">
        <f ca="1">Monthly!O14*OFFSET('Project Map'!$I$2,P$2,0)</f>
        <v>0</v>
      </c>
      <c r="Q14">
        <f ca="1">Monthly!P14*OFFSET('Project Map'!$I$2,Q$2,0)</f>
        <v>0</v>
      </c>
      <c r="R14">
        <f ca="1">Monthly!Q14*OFFSET('Project Map'!$I$2,R$2,0)</f>
        <v>0</v>
      </c>
      <c r="S14">
        <f ca="1">Monthly!R14*OFFSET('Project Map'!$I$2,S$2,0)</f>
        <v>0</v>
      </c>
      <c r="T14">
        <f ca="1">Monthly!S14*OFFSET('Project Map'!$I$2,T$2,0)</f>
        <v>0</v>
      </c>
      <c r="U14">
        <f ca="1">Monthly!T14*OFFSET('Project Map'!$I$2,U$2,0)</f>
        <v>0</v>
      </c>
      <c r="V14">
        <f ca="1">Monthly!U14*OFFSET('Project Map'!$I$2,V$2,0)</f>
        <v>0</v>
      </c>
      <c r="W14">
        <f ca="1">Monthly!V14*OFFSET('Project Map'!$I$2,W$2,0)</f>
        <v>0</v>
      </c>
    </row>
    <row r="15" spans="2:23" x14ac:dyDescent="0.25">
      <c r="B15" s="6">
        <v>46023</v>
      </c>
      <c r="C15">
        <f t="shared" ca="1" si="0"/>
        <v>0</v>
      </c>
      <c r="D15">
        <f t="shared" ca="1" si="1"/>
        <v>0</v>
      </c>
      <c r="E15">
        <f t="shared" ca="1" si="2"/>
        <v>0</v>
      </c>
      <c r="F15">
        <f ca="1">Monthly!E15*OFFSET('Project Map'!$I$2,F$2,0)</f>
        <v>0</v>
      </c>
      <c r="G15">
        <f ca="1">Monthly!F15*OFFSET('Project Map'!$I$2,G$2,0)</f>
        <v>0</v>
      </c>
      <c r="H15">
        <f ca="1">Monthly!G15*OFFSET('Project Map'!$I$2,H$2,0)</f>
        <v>0</v>
      </c>
      <c r="I15">
        <f ca="1">Monthly!H15*OFFSET('Project Map'!$I$2,I$2,0)</f>
        <v>0</v>
      </c>
      <c r="J15">
        <f ca="1">Monthly!I15*OFFSET('Project Map'!$I$2,J$2,0)</f>
        <v>0</v>
      </c>
      <c r="K15">
        <f ca="1">Monthly!J15*OFFSET('Project Map'!$I$2,K$2,0)</f>
        <v>0</v>
      </c>
      <c r="L15">
        <f ca="1">Monthly!K15*OFFSET('Project Map'!$I$2,L$2,0)</f>
        <v>0</v>
      </c>
      <c r="M15">
        <f ca="1">Monthly!L15*OFFSET('Project Map'!$I$2,M$2,0)</f>
        <v>0</v>
      </c>
      <c r="N15">
        <f ca="1">Monthly!M15*OFFSET('Project Map'!$I$2,N$2,0)</f>
        <v>0</v>
      </c>
      <c r="O15">
        <f ca="1">Monthly!N15*OFFSET('Project Map'!$I$2,O$2,0)</f>
        <v>0</v>
      </c>
      <c r="P15">
        <f ca="1">Monthly!O15*OFFSET('Project Map'!$I$2,P$2,0)</f>
        <v>0</v>
      </c>
      <c r="Q15">
        <f ca="1">Monthly!P15*OFFSET('Project Map'!$I$2,Q$2,0)</f>
        <v>0</v>
      </c>
      <c r="R15">
        <f ca="1">Monthly!Q15*OFFSET('Project Map'!$I$2,R$2,0)</f>
        <v>0</v>
      </c>
      <c r="S15">
        <f ca="1">Monthly!R15*OFFSET('Project Map'!$I$2,S$2,0)</f>
        <v>0</v>
      </c>
      <c r="T15">
        <f ca="1">Monthly!S15*OFFSET('Project Map'!$I$2,T$2,0)</f>
        <v>0</v>
      </c>
      <c r="U15">
        <f ca="1">Monthly!T15*OFFSET('Project Map'!$I$2,U$2,0)</f>
        <v>0</v>
      </c>
      <c r="V15">
        <f ca="1">Monthly!U15*OFFSET('Project Map'!$I$2,V$2,0)</f>
        <v>0</v>
      </c>
      <c r="W15">
        <f ca="1">Monthly!V15*OFFSET('Project Map'!$I$2,W$2,0)</f>
        <v>0</v>
      </c>
    </row>
    <row r="16" spans="2:23" x14ac:dyDescent="0.25">
      <c r="B16" s="6">
        <v>46054</v>
      </c>
      <c r="C16">
        <f t="shared" ca="1" si="0"/>
        <v>0</v>
      </c>
      <c r="D16">
        <f t="shared" ca="1" si="1"/>
        <v>0</v>
      </c>
      <c r="E16">
        <f t="shared" ca="1" si="2"/>
        <v>0</v>
      </c>
      <c r="F16">
        <f ca="1">Monthly!E16*OFFSET('Project Map'!$I$2,F$2,0)</f>
        <v>0</v>
      </c>
      <c r="G16">
        <f ca="1">Monthly!F16*OFFSET('Project Map'!$I$2,G$2,0)</f>
        <v>0</v>
      </c>
      <c r="H16">
        <f ca="1">Monthly!G16*OFFSET('Project Map'!$I$2,H$2,0)</f>
        <v>0</v>
      </c>
      <c r="I16">
        <f ca="1">Monthly!H16*OFFSET('Project Map'!$I$2,I$2,0)</f>
        <v>0</v>
      </c>
      <c r="J16">
        <f ca="1">Monthly!I16*OFFSET('Project Map'!$I$2,J$2,0)</f>
        <v>0</v>
      </c>
      <c r="K16">
        <f ca="1">Monthly!J16*OFFSET('Project Map'!$I$2,K$2,0)</f>
        <v>0</v>
      </c>
      <c r="L16">
        <f ca="1">Monthly!K16*OFFSET('Project Map'!$I$2,L$2,0)</f>
        <v>0</v>
      </c>
      <c r="M16">
        <f ca="1">Monthly!L16*OFFSET('Project Map'!$I$2,M$2,0)</f>
        <v>0</v>
      </c>
      <c r="N16">
        <f ca="1">Monthly!M16*OFFSET('Project Map'!$I$2,N$2,0)</f>
        <v>0</v>
      </c>
      <c r="O16">
        <f ca="1">Monthly!N16*OFFSET('Project Map'!$I$2,O$2,0)</f>
        <v>0</v>
      </c>
      <c r="P16">
        <f ca="1">Monthly!O16*OFFSET('Project Map'!$I$2,P$2,0)</f>
        <v>0</v>
      </c>
      <c r="Q16">
        <f ca="1">Monthly!P16*OFFSET('Project Map'!$I$2,Q$2,0)</f>
        <v>0</v>
      </c>
      <c r="R16">
        <f ca="1">Monthly!Q16*OFFSET('Project Map'!$I$2,R$2,0)</f>
        <v>0</v>
      </c>
      <c r="S16">
        <f ca="1">Monthly!R16*OFFSET('Project Map'!$I$2,S$2,0)</f>
        <v>0</v>
      </c>
      <c r="T16">
        <f ca="1">Monthly!S16*OFFSET('Project Map'!$I$2,T$2,0)</f>
        <v>0</v>
      </c>
      <c r="U16">
        <f ca="1">Monthly!T16*OFFSET('Project Map'!$I$2,U$2,0)</f>
        <v>0</v>
      </c>
      <c r="V16">
        <f ca="1">Monthly!U16*OFFSET('Project Map'!$I$2,V$2,0)</f>
        <v>0</v>
      </c>
      <c r="W16">
        <f ca="1">Monthly!V16*OFFSET('Project Map'!$I$2,W$2,0)</f>
        <v>0</v>
      </c>
    </row>
    <row r="17" spans="2:23" x14ac:dyDescent="0.25">
      <c r="B17" s="6">
        <v>46082</v>
      </c>
      <c r="C17">
        <f t="shared" ca="1" si="0"/>
        <v>0</v>
      </c>
      <c r="D17">
        <f t="shared" ca="1" si="1"/>
        <v>0</v>
      </c>
      <c r="E17">
        <f t="shared" ca="1" si="2"/>
        <v>0</v>
      </c>
      <c r="F17">
        <f ca="1">Monthly!E17*OFFSET('Project Map'!$I$2,F$2,0)</f>
        <v>0</v>
      </c>
      <c r="G17">
        <f ca="1">Monthly!F17*OFFSET('Project Map'!$I$2,G$2,0)</f>
        <v>0</v>
      </c>
      <c r="H17">
        <f ca="1">Monthly!G17*OFFSET('Project Map'!$I$2,H$2,0)</f>
        <v>0</v>
      </c>
      <c r="I17">
        <f ca="1">Monthly!H17*OFFSET('Project Map'!$I$2,I$2,0)</f>
        <v>0</v>
      </c>
      <c r="J17">
        <f ca="1">Monthly!I17*OFFSET('Project Map'!$I$2,J$2,0)</f>
        <v>0</v>
      </c>
      <c r="K17">
        <f ca="1">Monthly!J17*OFFSET('Project Map'!$I$2,K$2,0)</f>
        <v>0</v>
      </c>
      <c r="L17">
        <f ca="1">Monthly!K17*OFFSET('Project Map'!$I$2,L$2,0)</f>
        <v>0</v>
      </c>
      <c r="M17">
        <f ca="1">Monthly!L17*OFFSET('Project Map'!$I$2,M$2,0)</f>
        <v>0</v>
      </c>
      <c r="N17">
        <f ca="1">Monthly!M17*OFFSET('Project Map'!$I$2,N$2,0)</f>
        <v>0</v>
      </c>
      <c r="O17">
        <f ca="1">Monthly!N17*OFFSET('Project Map'!$I$2,O$2,0)</f>
        <v>0</v>
      </c>
      <c r="P17">
        <f ca="1">Monthly!O17*OFFSET('Project Map'!$I$2,P$2,0)</f>
        <v>0</v>
      </c>
      <c r="Q17">
        <f ca="1">Monthly!P17*OFFSET('Project Map'!$I$2,Q$2,0)</f>
        <v>0</v>
      </c>
      <c r="R17">
        <f ca="1">Monthly!Q17*OFFSET('Project Map'!$I$2,R$2,0)</f>
        <v>0</v>
      </c>
      <c r="S17">
        <f ca="1">Monthly!R17*OFFSET('Project Map'!$I$2,S$2,0)</f>
        <v>0</v>
      </c>
      <c r="T17">
        <f ca="1">Monthly!S17*OFFSET('Project Map'!$I$2,T$2,0)</f>
        <v>0</v>
      </c>
      <c r="U17">
        <f ca="1">Monthly!T17*OFFSET('Project Map'!$I$2,U$2,0)</f>
        <v>0</v>
      </c>
      <c r="V17">
        <f ca="1">Monthly!U17*OFFSET('Project Map'!$I$2,V$2,0)</f>
        <v>0</v>
      </c>
      <c r="W17">
        <f ca="1">Monthly!V17*OFFSET('Project Map'!$I$2,W$2,0)</f>
        <v>0</v>
      </c>
    </row>
    <row r="18" spans="2:23" x14ac:dyDescent="0.25">
      <c r="B18" s="6">
        <v>46113</v>
      </c>
      <c r="C18">
        <f t="shared" ca="1" si="0"/>
        <v>0</v>
      </c>
      <c r="D18">
        <f t="shared" ca="1" si="1"/>
        <v>0</v>
      </c>
      <c r="E18">
        <f t="shared" ca="1" si="2"/>
        <v>0</v>
      </c>
      <c r="F18">
        <f ca="1">Monthly!E18*OFFSET('Project Map'!$I$2,F$2,0)</f>
        <v>0</v>
      </c>
      <c r="G18">
        <f ca="1">Monthly!F18*OFFSET('Project Map'!$I$2,G$2,0)</f>
        <v>0</v>
      </c>
      <c r="H18">
        <f ca="1">Monthly!G18*OFFSET('Project Map'!$I$2,H$2,0)</f>
        <v>0</v>
      </c>
      <c r="I18">
        <f ca="1">Monthly!H18*OFFSET('Project Map'!$I$2,I$2,0)</f>
        <v>0</v>
      </c>
      <c r="J18">
        <f ca="1">Monthly!I18*OFFSET('Project Map'!$I$2,J$2,0)</f>
        <v>0</v>
      </c>
      <c r="K18">
        <f ca="1">Monthly!J18*OFFSET('Project Map'!$I$2,K$2,0)</f>
        <v>0</v>
      </c>
      <c r="L18">
        <f ca="1">Monthly!K18*OFFSET('Project Map'!$I$2,L$2,0)</f>
        <v>0</v>
      </c>
      <c r="M18">
        <f ca="1">Monthly!L18*OFFSET('Project Map'!$I$2,M$2,0)</f>
        <v>0</v>
      </c>
      <c r="N18">
        <f ca="1">Monthly!M18*OFFSET('Project Map'!$I$2,N$2,0)</f>
        <v>0</v>
      </c>
      <c r="O18">
        <f ca="1">Monthly!N18*OFFSET('Project Map'!$I$2,O$2,0)</f>
        <v>0</v>
      </c>
      <c r="P18">
        <f ca="1">Monthly!O18*OFFSET('Project Map'!$I$2,P$2,0)</f>
        <v>0</v>
      </c>
      <c r="Q18">
        <f ca="1">Monthly!P18*OFFSET('Project Map'!$I$2,Q$2,0)</f>
        <v>0</v>
      </c>
      <c r="R18">
        <f ca="1">Monthly!Q18*OFFSET('Project Map'!$I$2,R$2,0)</f>
        <v>0</v>
      </c>
      <c r="S18">
        <f ca="1">Monthly!R18*OFFSET('Project Map'!$I$2,S$2,0)</f>
        <v>0</v>
      </c>
      <c r="T18">
        <f ca="1">Monthly!S18*OFFSET('Project Map'!$I$2,T$2,0)</f>
        <v>0</v>
      </c>
      <c r="U18">
        <f ca="1">Monthly!T18*OFFSET('Project Map'!$I$2,U$2,0)</f>
        <v>0</v>
      </c>
      <c r="V18">
        <f ca="1">Monthly!U18*OFFSET('Project Map'!$I$2,V$2,0)</f>
        <v>0</v>
      </c>
      <c r="W18">
        <f ca="1">Monthly!V18*OFFSET('Project Map'!$I$2,W$2,0)</f>
        <v>0</v>
      </c>
    </row>
    <row r="19" spans="2:23" x14ac:dyDescent="0.25">
      <c r="B19" s="6">
        <v>46143</v>
      </c>
      <c r="C19">
        <f t="shared" ca="1" si="0"/>
        <v>0</v>
      </c>
      <c r="D19">
        <f t="shared" ca="1" si="1"/>
        <v>0</v>
      </c>
      <c r="E19">
        <f t="shared" ca="1" si="2"/>
        <v>0</v>
      </c>
      <c r="F19">
        <f ca="1">Monthly!E19*OFFSET('Project Map'!$I$2,F$2,0)</f>
        <v>0</v>
      </c>
      <c r="G19">
        <f ca="1">Monthly!F19*OFFSET('Project Map'!$I$2,G$2,0)</f>
        <v>0</v>
      </c>
      <c r="H19">
        <f ca="1">Monthly!G19*OFFSET('Project Map'!$I$2,H$2,0)</f>
        <v>0</v>
      </c>
      <c r="I19">
        <f ca="1">Monthly!H19*OFFSET('Project Map'!$I$2,I$2,0)</f>
        <v>0</v>
      </c>
      <c r="J19">
        <f ca="1">Monthly!I19*OFFSET('Project Map'!$I$2,J$2,0)</f>
        <v>0</v>
      </c>
      <c r="K19">
        <f ca="1">Monthly!J19*OFFSET('Project Map'!$I$2,K$2,0)</f>
        <v>0</v>
      </c>
      <c r="L19">
        <f ca="1">Monthly!K19*OFFSET('Project Map'!$I$2,L$2,0)</f>
        <v>0</v>
      </c>
      <c r="M19">
        <f ca="1">Monthly!L19*OFFSET('Project Map'!$I$2,M$2,0)</f>
        <v>0</v>
      </c>
      <c r="N19">
        <f ca="1">Monthly!M19*OFFSET('Project Map'!$I$2,N$2,0)</f>
        <v>0</v>
      </c>
      <c r="O19">
        <f ca="1">Monthly!N19*OFFSET('Project Map'!$I$2,O$2,0)</f>
        <v>0</v>
      </c>
      <c r="P19">
        <f ca="1">Monthly!O19*OFFSET('Project Map'!$I$2,P$2,0)</f>
        <v>0</v>
      </c>
      <c r="Q19">
        <f ca="1">Monthly!P19*OFFSET('Project Map'!$I$2,Q$2,0)</f>
        <v>0</v>
      </c>
      <c r="R19">
        <f ca="1">Monthly!Q19*OFFSET('Project Map'!$I$2,R$2,0)</f>
        <v>0</v>
      </c>
      <c r="S19">
        <f ca="1">Monthly!R19*OFFSET('Project Map'!$I$2,S$2,0)</f>
        <v>0</v>
      </c>
      <c r="T19">
        <f ca="1">Monthly!S19*OFFSET('Project Map'!$I$2,T$2,0)</f>
        <v>0</v>
      </c>
      <c r="U19">
        <f ca="1">Monthly!T19*OFFSET('Project Map'!$I$2,U$2,0)</f>
        <v>0</v>
      </c>
      <c r="V19">
        <f ca="1">Monthly!U19*OFFSET('Project Map'!$I$2,V$2,0)</f>
        <v>0</v>
      </c>
      <c r="W19">
        <f ca="1">Monthly!V19*OFFSET('Project Map'!$I$2,W$2,0)</f>
        <v>0</v>
      </c>
    </row>
    <row r="20" spans="2:23" x14ac:dyDescent="0.25">
      <c r="B20" s="6">
        <v>46174</v>
      </c>
      <c r="C20">
        <f t="shared" ca="1" si="0"/>
        <v>0</v>
      </c>
      <c r="D20">
        <f t="shared" ca="1" si="1"/>
        <v>0</v>
      </c>
      <c r="E20">
        <f t="shared" ca="1" si="2"/>
        <v>0</v>
      </c>
      <c r="F20">
        <f ca="1">Monthly!E20*OFFSET('Project Map'!$I$2,F$2,0)</f>
        <v>0</v>
      </c>
      <c r="G20">
        <f ca="1">Monthly!F20*OFFSET('Project Map'!$I$2,G$2,0)</f>
        <v>0</v>
      </c>
      <c r="H20">
        <f ca="1">Monthly!G20*OFFSET('Project Map'!$I$2,H$2,0)</f>
        <v>0</v>
      </c>
      <c r="I20">
        <f ca="1">Monthly!H20*OFFSET('Project Map'!$I$2,I$2,0)</f>
        <v>0</v>
      </c>
      <c r="J20">
        <f ca="1">Monthly!I20*OFFSET('Project Map'!$I$2,J$2,0)</f>
        <v>0</v>
      </c>
      <c r="K20">
        <f ca="1">Monthly!J20*OFFSET('Project Map'!$I$2,K$2,0)</f>
        <v>0</v>
      </c>
      <c r="L20">
        <f ca="1">Monthly!K20*OFFSET('Project Map'!$I$2,L$2,0)</f>
        <v>0</v>
      </c>
      <c r="M20">
        <f ca="1">Monthly!L20*OFFSET('Project Map'!$I$2,M$2,0)</f>
        <v>0</v>
      </c>
      <c r="N20">
        <f ca="1">Monthly!M20*OFFSET('Project Map'!$I$2,N$2,0)</f>
        <v>0</v>
      </c>
      <c r="O20">
        <f ca="1">Monthly!N20*OFFSET('Project Map'!$I$2,O$2,0)</f>
        <v>0</v>
      </c>
      <c r="P20">
        <f ca="1">Monthly!O20*OFFSET('Project Map'!$I$2,P$2,0)</f>
        <v>0</v>
      </c>
      <c r="Q20">
        <f ca="1">Monthly!P20*OFFSET('Project Map'!$I$2,Q$2,0)</f>
        <v>0</v>
      </c>
      <c r="R20">
        <f ca="1">Monthly!Q20*OFFSET('Project Map'!$I$2,R$2,0)</f>
        <v>0</v>
      </c>
      <c r="S20">
        <f ca="1">Monthly!R20*OFFSET('Project Map'!$I$2,S$2,0)</f>
        <v>0</v>
      </c>
      <c r="T20">
        <f ca="1">Monthly!S20*OFFSET('Project Map'!$I$2,T$2,0)</f>
        <v>0</v>
      </c>
      <c r="U20">
        <f ca="1">Monthly!T20*OFFSET('Project Map'!$I$2,U$2,0)</f>
        <v>0</v>
      </c>
      <c r="V20">
        <f ca="1">Monthly!U20*OFFSET('Project Map'!$I$2,V$2,0)</f>
        <v>0</v>
      </c>
      <c r="W20">
        <f ca="1">Monthly!V20*OFFSET('Project Map'!$I$2,W$2,0)</f>
        <v>0</v>
      </c>
    </row>
    <row r="21" spans="2:23" x14ac:dyDescent="0.25">
      <c r="B21" s="6">
        <v>46204</v>
      </c>
      <c r="C21">
        <f t="shared" ca="1" si="0"/>
        <v>0</v>
      </c>
      <c r="D21">
        <f t="shared" ca="1" si="1"/>
        <v>0</v>
      </c>
      <c r="E21">
        <f t="shared" ca="1" si="2"/>
        <v>0</v>
      </c>
      <c r="F21">
        <f ca="1">Monthly!E21*OFFSET('Project Map'!$I$2,F$2,0)</f>
        <v>0</v>
      </c>
      <c r="G21">
        <f ca="1">Monthly!F21*OFFSET('Project Map'!$I$2,G$2,0)</f>
        <v>0</v>
      </c>
      <c r="H21">
        <f ca="1">Monthly!G21*OFFSET('Project Map'!$I$2,H$2,0)</f>
        <v>0</v>
      </c>
      <c r="I21">
        <f ca="1">Monthly!H21*OFFSET('Project Map'!$I$2,I$2,0)</f>
        <v>0</v>
      </c>
      <c r="J21">
        <f ca="1">Monthly!I21*OFFSET('Project Map'!$I$2,J$2,0)</f>
        <v>0</v>
      </c>
      <c r="K21">
        <f ca="1">Monthly!J21*OFFSET('Project Map'!$I$2,K$2,0)</f>
        <v>0</v>
      </c>
      <c r="L21">
        <f ca="1">Monthly!K21*OFFSET('Project Map'!$I$2,L$2,0)</f>
        <v>0</v>
      </c>
      <c r="M21">
        <f ca="1">Monthly!L21*OFFSET('Project Map'!$I$2,M$2,0)</f>
        <v>0</v>
      </c>
      <c r="N21">
        <f ca="1">Monthly!M21*OFFSET('Project Map'!$I$2,N$2,0)</f>
        <v>0</v>
      </c>
      <c r="O21">
        <f ca="1">Monthly!N21*OFFSET('Project Map'!$I$2,O$2,0)</f>
        <v>0</v>
      </c>
      <c r="P21">
        <f ca="1">Monthly!O21*OFFSET('Project Map'!$I$2,P$2,0)</f>
        <v>0</v>
      </c>
      <c r="Q21">
        <f ca="1">Monthly!P21*OFFSET('Project Map'!$I$2,Q$2,0)</f>
        <v>0</v>
      </c>
      <c r="R21">
        <f ca="1">Monthly!Q21*OFFSET('Project Map'!$I$2,R$2,0)</f>
        <v>0</v>
      </c>
      <c r="S21">
        <f ca="1">Monthly!R21*OFFSET('Project Map'!$I$2,S$2,0)</f>
        <v>0</v>
      </c>
      <c r="T21">
        <f ca="1">Monthly!S21*OFFSET('Project Map'!$I$2,T$2,0)</f>
        <v>0</v>
      </c>
      <c r="U21">
        <f ca="1">Monthly!T21*OFFSET('Project Map'!$I$2,U$2,0)</f>
        <v>0</v>
      </c>
      <c r="V21">
        <f ca="1">Monthly!U21*OFFSET('Project Map'!$I$2,V$2,0)</f>
        <v>0</v>
      </c>
      <c r="W21">
        <f ca="1">Monthly!V21*OFFSET('Project Map'!$I$2,W$2,0)</f>
        <v>0</v>
      </c>
    </row>
    <row r="22" spans="2:23" x14ac:dyDescent="0.25">
      <c r="B22" s="6">
        <v>46235</v>
      </c>
      <c r="C22">
        <f t="shared" ca="1" si="0"/>
        <v>0</v>
      </c>
      <c r="D22">
        <f t="shared" ca="1" si="1"/>
        <v>0</v>
      </c>
      <c r="E22">
        <f t="shared" ca="1" si="2"/>
        <v>0</v>
      </c>
      <c r="F22">
        <f ca="1">Monthly!E22*OFFSET('Project Map'!$I$2,F$2,0)</f>
        <v>0</v>
      </c>
      <c r="G22">
        <f ca="1">Monthly!F22*OFFSET('Project Map'!$I$2,G$2,0)</f>
        <v>0</v>
      </c>
      <c r="H22">
        <f ca="1">Monthly!G22*OFFSET('Project Map'!$I$2,H$2,0)</f>
        <v>0</v>
      </c>
      <c r="I22">
        <f ca="1">Monthly!H22*OFFSET('Project Map'!$I$2,I$2,0)</f>
        <v>0</v>
      </c>
      <c r="J22">
        <f ca="1">Monthly!I22*OFFSET('Project Map'!$I$2,J$2,0)</f>
        <v>0</v>
      </c>
      <c r="K22">
        <f ca="1">Monthly!J22*OFFSET('Project Map'!$I$2,K$2,0)</f>
        <v>0</v>
      </c>
      <c r="L22">
        <f ca="1">Monthly!K22*OFFSET('Project Map'!$I$2,L$2,0)</f>
        <v>0</v>
      </c>
      <c r="M22">
        <f ca="1">Monthly!L22*OFFSET('Project Map'!$I$2,M$2,0)</f>
        <v>0</v>
      </c>
      <c r="N22">
        <f ca="1">Monthly!M22*OFFSET('Project Map'!$I$2,N$2,0)</f>
        <v>0</v>
      </c>
      <c r="O22">
        <f ca="1">Monthly!N22*OFFSET('Project Map'!$I$2,O$2,0)</f>
        <v>0</v>
      </c>
      <c r="P22">
        <f ca="1">Monthly!O22*OFFSET('Project Map'!$I$2,P$2,0)</f>
        <v>0</v>
      </c>
      <c r="Q22">
        <f ca="1">Monthly!P22*OFFSET('Project Map'!$I$2,Q$2,0)</f>
        <v>0</v>
      </c>
      <c r="R22">
        <f ca="1">Monthly!Q22*OFFSET('Project Map'!$I$2,R$2,0)</f>
        <v>0</v>
      </c>
      <c r="S22">
        <f ca="1">Monthly!R22*OFFSET('Project Map'!$I$2,S$2,0)</f>
        <v>0</v>
      </c>
      <c r="T22">
        <f ca="1">Monthly!S22*OFFSET('Project Map'!$I$2,T$2,0)</f>
        <v>0</v>
      </c>
      <c r="U22">
        <f ca="1">Monthly!T22*OFFSET('Project Map'!$I$2,U$2,0)</f>
        <v>0</v>
      </c>
      <c r="V22">
        <f ca="1">Monthly!U22*OFFSET('Project Map'!$I$2,V$2,0)</f>
        <v>0</v>
      </c>
      <c r="W22">
        <f ca="1">Monthly!V22*OFFSET('Project Map'!$I$2,W$2,0)</f>
        <v>0</v>
      </c>
    </row>
    <row r="23" spans="2:23" x14ac:dyDescent="0.25">
      <c r="B23" s="6">
        <v>46266</v>
      </c>
      <c r="C23">
        <f t="shared" ca="1" si="0"/>
        <v>0</v>
      </c>
      <c r="D23">
        <f t="shared" ca="1" si="1"/>
        <v>0</v>
      </c>
      <c r="E23">
        <f t="shared" ca="1" si="2"/>
        <v>0</v>
      </c>
      <c r="F23">
        <f ca="1">Monthly!E23*OFFSET('Project Map'!$I$2,F$2,0)</f>
        <v>0</v>
      </c>
      <c r="G23">
        <f ca="1">Monthly!F23*OFFSET('Project Map'!$I$2,G$2,0)</f>
        <v>0</v>
      </c>
      <c r="H23">
        <f ca="1">Monthly!G23*OFFSET('Project Map'!$I$2,H$2,0)</f>
        <v>0</v>
      </c>
      <c r="I23">
        <f ca="1">Monthly!H23*OFFSET('Project Map'!$I$2,I$2,0)</f>
        <v>0</v>
      </c>
      <c r="J23">
        <f ca="1">Monthly!I23*OFFSET('Project Map'!$I$2,J$2,0)</f>
        <v>0</v>
      </c>
      <c r="K23">
        <f ca="1">Monthly!J23*OFFSET('Project Map'!$I$2,K$2,0)</f>
        <v>0</v>
      </c>
      <c r="L23">
        <f ca="1">Monthly!K23*OFFSET('Project Map'!$I$2,L$2,0)</f>
        <v>0</v>
      </c>
      <c r="M23">
        <f ca="1">Monthly!L23*OFFSET('Project Map'!$I$2,M$2,0)</f>
        <v>0</v>
      </c>
      <c r="N23">
        <f ca="1">Monthly!M23*OFFSET('Project Map'!$I$2,N$2,0)</f>
        <v>0</v>
      </c>
      <c r="O23">
        <f ca="1">Monthly!N23*OFFSET('Project Map'!$I$2,O$2,0)</f>
        <v>0</v>
      </c>
      <c r="P23">
        <f ca="1">Monthly!O23*OFFSET('Project Map'!$I$2,P$2,0)</f>
        <v>0</v>
      </c>
      <c r="Q23">
        <f ca="1">Monthly!P23*OFFSET('Project Map'!$I$2,Q$2,0)</f>
        <v>0</v>
      </c>
      <c r="R23">
        <f ca="1">Monthly!Q23*OFFSET('Project Map'!$I$2,R$2,0)</f>
        <v>0</v>
      </c>
      <c r="S23">
        <f ca="1">Monthly!R23*OFFSET('Project Map'!$I$2,S$2,0)</f>
        <v>0</v>
      </c>
      <c r="T23">
        <f ca="1">Monthly!S23*OFFSET('Project Map'!$I$2,T$2,0)</f>
        <v>0</v>
      </c>
      <c r="U23">
        <f ca="1">Monthly!T23*OFFSET('Project Map'!$I$2,U$2,0)</f>
        <v>0</v>
      </c>
      <c r="V23">
        <f ca="1">Monthly!U23*OFFSET('Project Map'!$I$2,V$2,0)</f>
        <v>0</v>
      </c>
      <c r="W23">
        <f ca="1">Monthly!V23*OFFSET('Project Map'!$I$2,W$2,0)</f>
        <v>0</v>
      </c>
    </row>
    <row r="24" spans="2:23" x14ac:dyDescent="0.25">
      <c r="B24" s="6">
        <v>46296</v>
      </c>
      <c r="C24">
        <f t="shared" ca="1" si="0"/>
        <v>0</v>
      </c>
      <c r="D24">
        <f t="shared" ca="1" si="1"/>
        <v>0</v>
      </c>
      <c r="E24">
        <f t="shared" ca="1" si="2"/>
        <v>0</v>
      </c>
      <c r="F24">
        <f ca="1">Monthly!E24*OFFSET('Project Map'!$I$2,F$2,0)</f>
        <v>0</v>
      </c>
      <c r="G24">
        <f ca="1">Monthly!F24*OFFSET('Project Map'!$I$2,G$2,0)</f>
        <v>0</v>
      </c>
      <c r="H24">
        <f ca="1">Monthly!G24*OFFSET('Project Map'!$I$2,H$2,0)</f>
        <v>0</v>
      </c>
      <c r="I24">
        <f ca="1">Monthly!H24*OFFSET('Project Map'!$I$2,I$2,0)</f>
        <v>0</v>
      </c>
      <c r="J24">
        <f ca="1">Monthly!I24*OFFSET('Project Map'!$I$2,J$2,0)</f>
        <v>0</v>
      </c>
      <c r="K24">
        <f ca="1">Monthly!J24*OFFSET('Project Map'!$I$2,K$2,0)</f>
        <v>0</v>
      </c>
      <c r="L24">
        <f ca="1">Monthly!K24*OFFSET('Project Map'!$I$2,L$2,0)</f>
        <v>0</v>
      </c>
      <c r="M24">
        <f ca="1">Monthly!L24*OFFSET('Project Map'!$I$2,M$2,0)</f>
        <v>0</v>
      </c>
      <c r="N24">
        <f ca="1">Monthly!M24*OFFSET('Project Map'!$I$2,N$2,0)</f>
        <v>0</v>
      </c>
      <c r="O24">
        <f ca="1">Monthly!N24*OFFSET('Project Map'!$I$2,O$2,0)</f>
        <v>0</v>
      </c>
      <c r="P24">
        <f ca="1">Monthly!O24*OFFSET('Project Map'!$I$2,P$2,0)</f>
        <v>0</v>
      </c>
      <c r="Q24">
        <f ca="1">Monthly!P24*OFFSET('Project Map'!$I$2,Q$2,0)</f>
        <v>0</v>
      </c>
      <c r="R24">
        <f ca="1">Monthly!Q24*OFFSET('Project Map'!$I$2,R$2,0)</f>
        <v>0</v>
      </c>
      <c r="S24">
        <f ca="1">Monthly!R24*OFFSET('Project Map'!$I$2,S$2,0)</f>
        <v>0</v>
      </c>
      <c r="T24">
        <f ca="1">Monthly!S24*OFFSET('Project Map'!$I$2,T$2,0)</f>
        <v>0</v>
      </c>
      <c r="U24">
        <f ca="1">Monthly!T24*OFFSET('Project Map'!$I$2,U$2,0)</f>
        <v>0</v>
      </c>
      <c r="V24">
        <f ca="1">Monthly!U24*OFFSET('Project Map'!$I$2,V$2,0)</f>
        <v>0</v>
      </c>
      <c r="W24">
        <f ca="1">Monthly!V24*OFFSET('Project Map'!$I$2,W$2,0)</f>
        <v>0</v>
      </c>
    </row>
    <row r="25" spans="2:23" x14ac:dyDescent="0.25">
      <c r="B25" s="6">
        <v>46327</v>
      </c>
      <c r="C25">
        <f t="shared" ca="1" si="0"/>
        <v>0</v>
      </c>
      <c r="D25">
        <f t="shared" ca="1" si="1"/>
        <v>0</v>
      </c>
      <c r="E25">
        <f t="shared" ca="1" si="2"/>
        <v>0</v>
      </c>
      <c r="F25">
        <f ca="1">Monthly!E25*OFFSET('Project Map'!$I$2,F$2,0)</f>
        <v>0</v>
      </c>
      <c r="G25">
        <f ca="1">Monthly!F25*OFFSET('Project Map'!$I$2,G$2,0)</f>
        <v>0</v>
      </c>
      <c r="H25">
        <f ca="1">Monthly!G25*OFFSET('Project Map'!$I$2,H$2,0)</f>
        <v>0</v>
      </c>
      <c r="I25">
        <f ca="1">Monthly!H25*OFFSET('Project Map'!$I$2,I$2,0)</f>
        <v>0</v>
      </c>
      <c r="J25">
        <f ca="1">Monthly!I25*OFFSET('Project Map'!$I$2,J$2,0)</f>
        <v>0</v>
      </c>
      <c r="K25">
        <f ca="1">Monthly!J25*OFFSET('Project Map'!$I$2,K$2,0)</f>
        <v>0</v>
      </c>
      <c r="L25">
        <f ca="1">Monthly!K25*OFFSET('Project Map'!$I$2,L$2,0)</f>
        <v>0</v>
      </c>
      <c r="M25">
        <f ca="1">Monthly!L25*OFFSET('Project Map'!$I$2,M$2,0)</f>
        <v>0</v>
      </c>
      <c r="N25">
        <f ca="1">Monthly!M25*OFFSET('Project Map'!$I$2,N$2,0)</f>
        <v>0</v>
      </c>
      <c r="O25">
        <f ca="1">Monthly!N25*OFFSET('Project Map'!$I$2,O$2,0)</f>
        <v>0</v>
      </c>
      <c r="P25">
        <f ca="1">Monthly!O25*OFFSET('Project Map'!$I$2,P$2,0)</f>
        <v>0</v>
      </c>
      <c r="Q25">
        <f ca="1">Monthly!P25*OFFSET('Project Map'!$I$2,Q$2,0)</f>
        <v>0</v>
      </c>
      <c r="R25">
        <f ca="1">Monthly!Q25*OFFSET('Project Map'!$I$2,R$2,0)</f>
        <v>0</v>
      </c>
      <c r="S25">
        <f ca="1">Monthly!R25*OFFSET('Project Map'!$I$2,S$2,0)</f>
        <v>0</v>
      </c>
      <c r="T25">
        <f ca="1">Monthly!S25*OFFSET('Project Map'!$I$2,T$2,0)</f>
        <v>0</v>
      </c>
      <c r="U25">
        <f ca="1">Monthly!T25*OFFSET('Project Map'!$I$2,U$2,0)</f>
        <v>0</v>
      </c>
      <c r="V25">
        <f ca="1">Monthly!U25*OFFSET('Project Map'!$I$2,V$2,0)</f>
        <v>0</v>
      </c>
      <c r="W25">
        <f ca="1">Monthly!V25*OFFSET('Project Map'!$I$2,W$2,0)</f>
        <v>0</v>
      </c>
    </row>
    <row r="26" spans="2:23" x14ac:dyDescent="0.25">
      <c r="B26" s="6">
        <v>46357</v>
      </c>
      <c r="C26">
        <f t="shared" ca="1" si="0"/>
        <v>0</v>
      </c>
      <c r="D26">
        <f t="shared" ca="1" si="1"/>
        <v>0</v>
      </c>
      <c r="E26">
        <f t="shared" ca="1" si="2"/>
        <v>0</v>
      </c>
      <c r="F26">
        <f ca="1">Monthly!E26*OFFSET('Project Map'!$I$2,F$2,0)</f>
        <v>0</v>
      </c>
      <c r="G26">
        <f ca="1">Monthly!F26*OFFSET('Project Map'!$I$2,G$2,0)</f>
        <v>0</v>
      </c>
      <c r="H26">
        <f ca="1">Monthly!G26*OFFSET('Project Map'!$I$2,H$2,0)</f>
        <v>0</v>
      </c>
      <c r="I26">
        <f ca="1">Monthly!H26*OFFSET('Project Map'!$I$2,I$2,0)</f>
        <v>0</v>
      </c>
      <c r="J26">
        <f ca="1">Monthly!I26*OFFSET('Project Map'!$I$2,J$2,0)</f>
        <v>0</v>
      </c>
      <c r="K26">
        <f ca="1">Monthly!J26*OFFSET('Project Map'!$I$2,K$2,0)</f>
        <v>0</v>
      </c>
      <c r="L26">
        <f ca="1">Monthly!K26*OFFSET('Project Map'!$I$2,L$2,0)</f>
        <v>0</v>
      </c>
      <c r="M26">
        <f ca="1">Monthly!L26*OFFSET('Project Map'!$I$2,M$2,0)</f>
        <v>0</v>
      </c>
      <c r="N26">
        <f ca="1">Monthly!M26*OFFSET('Project Map'!$I$2,N$2,0)</f>
        <v>0</v>
      </c>
      <c r="O26">
        <f ca="1">Monthly!N26*OFFSET('Project Map'!$I$2,O$2,0)</f>
        <v>0</v>
      </c>
      <c r="P26">
        <f ca="1">Monthly!O26*OFFSET('Project Map'!$I$2,P$2,0)</f>
        <v>0</v>
      </c>
      <c r="Q26">
        <f ca="1">Monthly!P26*OFFSET('Project Map'!$I$2,Q$2,0)</f>
        <v>0</v>
      </c>
      <c r="R26">
        <f ca="1">Monthly!Q26*OFFSET('Project Map'!$I$2,R$2,0)</f>
        <v>0</v>
      </c>
      <c r="S26">
        <f ca="1">Monthly!R26*OFFSET('Project Map'!$I$2,S$2,0)</f>
        <v>0</v>
      </c>
      <c r="T26">
        <f ca="1">Monthly!S26*OFFSET('Project Map'!$I$2,T$2,0)</f>
        <v>0</v>
      </c>
      <c r="U26">
        <f ca="1">Monthly!T26*OFFSET('Project Map'!$I$2,U$2,0)</f>
        <v>0</v>
      </c>
      <c r="V26">
        <f ca="1">Monthly!U26*OFFSET('Project Map'!$I$2,V$2,0)</f>
        <v>0</v>
      </c>
      <c r="W26">
        <f ca="1">Monthly!V26*OFFSET('Project Map'!$I$2,W$2,0)</f>
        <v>0</v>
      </c>
    </row>
    <row r="27" spans="2:23" x14ac:dyDescent="0.25">
      <c r="B27" s="6">
        <v>46388</v>
      </c>
      <c r="C27">
        <f t="shared" ca="1" si="0"/>
        <v>60</v>
      </c>
      <c r="D27">
        <f t="shared" ca="1" si="1"/>
        <v>60</v>
      </c>
      <c r="E27">
        <f t="shared" ca="1" si="2"/>
        <v>0</v>
      </c>
      <c r="F27">
        <f ca="1">Monthly!E27*OFFSET('Project Map'!$I$2,F$2,0)</f>
        <v>0</v>
      </c>
      <c r="G27">
        <f ca="1">Monthly!F27*OFFSET('Project Map'!$I$2,G$2,0)</f>
        <v>60</v>
      </c>
      <c r="H27">
        <f ca="1">Monthly!G27*OFFSET('Project Map'!$I$2,H$2,0)</f>
        <v>0</v>
      </c>
      <c r="I27">
        <f ca="1">Monthly!H27*OFFSET('Project Map'!$I$2,I$2,0)</f>
        <v>0</v>
      </c>
      <c r="J27">
        <f ca="1">Monthly!I27*OFFSET('Project Map'!$I$2,J$2,0)</f>
        <v>0</v>
      </c>
      <c r="K27">
        <f ca="1">Monthly!J27*OFFSET('Project Map'!$I$2,K$2,0)</f>
        <v>0</v>
      </c>
      <c r="L27">
        <f ca="1">Monthly!K27*OFFSET('Project Map'!$I$2,L$2,0)</f>
        <v>0</v>
      </c>
      <c r="M27">
        <f ca="1">Monthly!L27*OFFSET('Project Map'!$I$2,M$2,0)</f>
        <v>0</v>
      </c>
      <c r="N27">
        <f ca="1">Monthly!M27*OFFSET('Project Map'!$I$2,N$2,0)</f>
        <v>0</v>
      </c>
      <c r="O27">
        <f ca="1">Monthly!N27*OFFSET('Project Map'!$I$2,O$2,0)</f>
        <v>0</v>
      </c>
      <c r="P27">
        <f ca="1">Monthly!O27*OFFSET('Project Map'!$I$2,P$2,0)</f>
        <v>0</v>
      </c>
      <c r="Q27">
        <f ca="1">Monthly!P27*OFFSET('Project Map'!$I$2,Q$2,0)</f>
        <v>0</v>
      </c>
      <c r="R27">
        <f ca="1">Monthly!Q27*OFFSET('Project Map'!$I$2,R$2,0)</f>
        <v>0</v>
      </c>
      <c r="S27">
        <f ca="1">Monthly!R27*OFFSET('Project Map'!$I$2,S$2,0)</f>
        <v>0</v>
      </c>
      <c r="T27">
        <f ca="1">Monthly!S27*OFFSET('Project Map'!$I$2,T$2,0)</f>
        <v>0</v>
      </c>
      <c r="U27">
        <f ca="1">Monthly!T27*OFFSET('Project Map'!$I$2,U$2,0)</f>
        <v>0</v>
      </c>
      <c r="V27">
        <f ca="1">Monthly!U27*OFFSET('Project Map'!$I$2,V$2,0)</f>
        <v>0</v>
      </c>
      <c r="W27">
        <f ca="1">Monthly!V27*OFFSET('Project Map'!$I$2,W$2,0)</f>
        <v>0</v>
      </c>
    </row>
    <row r="28" spans="2:23" x14ac:dyDescent="0.25">
      <c r="B28" s="6">
        <v>46419</v>
      </c>
      <c r="C28">
        <f t="shared" ca="1" si="0"/>
        <v>60</v>
      </c>
      <c r="D28">
        <f t="shared" ca="1" si="1"/>
        <v>60</v>
      </c>
      <c r="E28">
        <f t="shared" ca="1" si="2"/>
        <v>0</v>
      </c>
      <c r="F28">
        <f ca="1">Monthly!E28*OFFSET('Project Map'!$I$2,F$2,0)</f>
        <v>0</v>
      </c>
      <c r="G28">
        <f ca="1">Monthly!F28*OFFSET('Project Map'!$I$2,G$2,0)</f>
        <v>60</v>
      </c>
      <c r="H28">
        <f ca="1">Monthly!G28*OFFSET('Project Map'!$I$2,H$2,0)</f>
        <v>0</v>
      </c>
      <c r="I28">
        <f ca="1">Monthly!H28*OFFSET('Project Map'!$I$2,I$2,0)</f>
        <v>0</v>
      </c>
      <c r="J28">
        <f ca="1">Monthly!I28*OFFSET('Project Map'!$I$2,J$2,0)</f>
        <v>0</v>
      </c>
      <c r="K28">
        <f ca="1">Monthly!J28*OFFSET('Project Map'!$I$2,K$2,0)</f>
        <v>0</v>
      </c>
      <c r="L28">
        <f ca="1">Monthly!K28*OFFSET('Project Map'!$I$2,L$2,0)</f>
        <v>0</v>
      </c>
      <c r="M28">
        <f ca="1">Monthly!L28*OFFSET('Project Map'!$I$2,M$2,0)</f>
        <v>0</v>
      </c>
      <c r="N28">
        <f ca="1">Monthly!M28*OFFSET('Project Map'!$I$2,N$2,0)</f>
        <v>0</v>
      </c>
      <c r="O28">
        <f ca="1">Monthly!N28*OFFSET('Project Map'!$I$2,O$2,0)</f>
        <v>0</v>
      </c>
      <c r="P28">
        <f ca="1">Monthly!O28*OFFSET('Project Map'!$I$2,P$2,0)</f>
        <v>0</v>
      </c>
      <c r="Q28">
        <f ca="1">Monthly!P28*OFFSET('Project Map'!$I$2,Q$2,0)</f>
        <v>0</v>
      </c>
      <c r="R28">
        <f ca="1">Monthly!Q28*OFFSET('Project Map'!$I$2,R$2,0)</f>
        <v>0</v>
      </c>
      <c r="S28">
        <f ca="1">Monthly!R28*OFFSET('Project Map'!$I$2,S$2,0)</f>
        <v>0</v>
      </c>
      <c r="T28">
        <f ca="1">Monthly!S28*OFFSET('Project Map'!$I$2,T$2,0)</f>
        <v>0</v>
      </c>
      <c r="U28">
        <f ca="1">Monthly!T28*OFFSET('Project Map'!$I$2,U$2,0)</f>
        <v>0</v>
      </c>
      <c r="V28">
        <f ca="1">Monthly!U28*OFFSET('Project Map'!$I$2,V$2,0)</f>
        <v>0</v>
      </c>
      <c r="W28">
        <f ca="1">Monthly!V28*OFFSET('Project Map'!$I$2,W$2,0)</f>
        <v>0</v>
      </c>
    </row>
    <row r="29" spans="2:23" x14ac:dyDescent="0.25">
      <c r="B29" s="6">
        <v>46447</v>
      </c>
      <c r="C29">
        <f t="shared" ca="1" si="0"/>
        <v>60</v>
      </c>
      <c r="D29">
        <f t="shared" ca="1" si="1"/>
        <v>60</v>
      </c>
      <c r="E29">
        <f t="shared" ca="1" si="2"/>
        <v>0</v>
      </c>
      <c r="F29">
        <f ca="1">Monthly!E29*OFFSET('Project Map'!$I$2,F$2,0)</f>
        <v>0</v>
      </c>
      <c r="G29">
        <f ca="1">Monthly!F29*OFFSET('Project Map'!$I$2,G$2,0)</f>
        <v>60</v>
      </c>
      <c r="H29">
        <f ca="1">Monthly!G29*OFFSET('Project Map'!$I$2,H$2,0)</f>
        <v>0</v>
      </c>
      <c r="I29">
        <f ca="1">Monthly!H29*OFFSET('Project Map'!$I$2,I$2,0)</f>
        <v>0</v>
      </c>
      <c r="J29">
        <f ca="1">Monthly!I29*OFFSET('Project Map'!$I$2,J$2,0)</f>
        <v>0</v>
      </c>
      <c r="K29">
        <f ca="1">Monthly!J29*OFFSET('Project Map'!$I$2,K$2,0)</f>
        <v>0</v>
      </c>
      <c r="L29">
        <f ca="1">Monthly!K29*OFFSET('Project Map'!$I$2,L$2,0)</f>
        <v>0</v>
      </c>
      <c r="M29">
        <f ca="1">Monthly!L29*OFFSET('Project Map'!$I$2,M$2,0)</f>
        <v>0</v>
      </c>
      <c r="N29">
        <f ca="1">Monthly!M29*OFFSET('Project Map'!$I$2,N$2,0)</f>
        <v>0</v>
      </c>
      <c r="O29">
        <f ca="1">Monthly!N29*OFFSET('Project Map'!$I$2,O$2,0)</f>
        <v>0</v>
      </c>
      <c r="P29">
        <f ca="1">Monthly!O29*OFFSET('Project Map'!$I$2,P$2,0)</f>
        <v>0</v>
      </c>
      <c r="Q29">
        <f ca="1">Monthly!P29*OFFSET('Project Map'!$I$2,Q$2,0)</f>
        <v>0</v>
      </c>
      <c r="R29">
        <f ca="1">Monthly!Q29*OFFSET('Project Map'!$I$2,R$2,0)</f>
        <v>0</v>
      </c>
      <c r="S29">
        <f ca="1">Monthly!R29*OFFSET('Project Map'!$I$2,S$2,0)</f>
        <v>0</v>
      </c>
      <c r="T29">
        <f ca="1">Monthly!S29*OFFSET('Project Map'!$I$2,T$2,0)</f>
        <v>0</v>
      </c>
      <c r="U29">
        <f ca="1">Monthly!T29*OFFSET('Project Map'!$I$2,U$2,0)</f>
        <v>0</v>
      </c>
      <c r="V29">
        <f ca="1">Monthly!U29*OFFSET('Project Map'!$I$2,V$2,0)</f>
        <v>0</v>
      </c>
      <c r="W29">
        <f ca="1">Monthly!V29*OFFSET('Project Map'!$I$2,W$2,0)</f>
        <v>0</v>
      </c>
    </row>
    <row r="30" spans="2:23" x14ac:dyDescent="0.25">
      <c r="B30" s="6">
        <v>46478</v>
      </c>
      <c r="C30">
        <f t="shared" ca="1" si="0"/>
        <v>60</v>
      </c>
      <c r="D30">
        <f t="shared" ca="1" si="1"/>
        <v>60</v>
      </c>
      <c r="E30">
        <f t="shared" ca="1" si="2"/>
        <v>0</v>
      </c>
      <c r="F30">
        <f ca="1">Monthly!E30*OFFSET('Project Map'!$I$2,F$2,0)</f>
        <v>0</v>
      </c>
      <c r="G30">
        <f ca="1">Monthly!F30*OFFSET('Project Map'!$I$2,G$2,0)</f>
        <v>60</v>
      </c>
      <c r="H30">
        <f ca="1">Monthly!G30*OFFSET('Project Map'!$I$2,H$2,0)</f>
        <v>0</v>
      </c>
      <c r="I30">
        <f ca="1">Monthly!H30*OFFSET('Project Map'!$I$2,I$2,0)</f>
        <v>0</v>
      </c>
      <c r="J30">
        <f ca="1">Monthly!I30*OFFSET('Project Map'!$I$2,J$2,0)</f>
        <v>0</v>
      </c>
      <c r="K30">
        <f ca="1">Monthly!J30*OFFSET('Project Map'!$I$2,K$2,0)</f>
        <v>0</v>
      </c>
      <c r="L30">
        <f ca="1">Monthly!K30*OFFSET('Project Map'!$I$2,L$2,0)</f>
        <v>0</v>
      </c>
      <c r="M30">
        <f ca="1">Monthly!L30*OFFSET('Project Map'!$I$2,M$2,0)</f>
        <v>0</v>
      </c>
      <c r="N30">
        <f ca="1">Monthly!M30*OFFSET('Project Map'!$I$2,N$2,0)</f>
        <v>0</v>
      </c>
      <c r="O30">
        <f ca="1">Monthly!N30*OFFSET('Project Map'!$I$2,O$2,0)</f>
        <v>0</v>
      </c>
      <c r="P30">
        <f ca="1">Monthly!O30*OFFSET('Project Map'!$I$2,P$2,0)</f>
        <v>0</v>
      </c>
      <c r="Q30">
        <f ca="1">Monthly!P30*OFFSET('Project Map'!$I$2,Q$2,0)</f>
        <v>0</v>
      </c>
      <c r="R30">
        <f ca="1">Monthly!Q30*OFFSET('Project Map'!$I$2,R$2,0)</f>
        <v>0</v>
      </c>
      <c r="S30">
        <f ca="1">Monthly!R30*OFFSET('Project Map'!$I$2,S$2,0)</f>
        <v>0</v>
      </c>
      <c r="T30">
        <f ca="1">Monthly!S30*OFFSET('Project Map'!$I$2,T$2,0)</f>
        <v>0</v>
      </c>
      <c r="U30">
        <f ca="1">Monthly!T30*OFFSET('Project Map'!$I$2,U$2,0)</f>
        <v>0</v>
      </c>
      <c r="V30">
        <f ca="1">Monthly!U30*OFFSET('Project Map'!$I$2,V$2,0)</f>
        <v>0</v>
      </c>
      <c r="W30">
        <f ca="1">Monthly!V30*OFFSET('Project Map'!$I$2,W$2,0)</f>
        <v>0</v>
      </c>
    </row>
    <row r="31" spans="2:23" x14ac:dyDescent="0.25">
      <c r="B31" s="6">
        <v>46508</v>
      </c>
      <c r="C31">
        <f t="shared" ca="1" si="0"/>
        <v>60</v>
      </c>
      <c r="D31">
        <f t="shared" ca="1" si="1"/>
        <v>60</v>
      </c>
      <c r="E31">
        <f t="shared" ca="1" si="2"/>
        <v>0</v>
      </c>
      <c r="F31">
        <f ca="1">Monthly!E31*OFFSET('Project Map'!$I$2,F$2,0)</f>
        <v>0</v>
      </c>
      <c r="G31">
        <f ca="1">Monthly!F31*OFFSET('Project Map'!$I$2,G$2,0)</f>
        <v>60</v>
      </c>
      <c r="H31">
        <f ca="1">Monthly!G31*OFFSET('Project Map'!$I$2,H$2,0)</f>
        <v>0</v>
      </c>
      <c r="I31">
        <f ca="1">Monthly!H31*OFFSET('Project Map'!$I$2,I$2,0)</f>
        <v>0</v>
      </c>
      <c r="J31">
        <f ca="1">Monthly!I31*OFFSET('Project Map'!$I$2,J$2,0)</f>
        <v>0</v>
      </c>
      <c r="K31">
        <f ca="1">Monthly!J31*OFFSET('Project Map'!$I$2,K$2,0)</f>
        <v>0</v>
      </c>
      <c r="L31">
        <f ca="1">Monthly!K31*OFFSET('Project Map'!$I$2,L$2,0)</f>
        <v>0</v>
      </c>
      <c r="M31">
        <f ca="1">Monthly!L31*OFFSET('Project Map'!$I$2,M$2,0)</f>
        <v>0</v>
      </c>
      <c r="N31">
        <f ca="1">Monthly!M31*OFFSET('Project Map'!$I$2,N$2,0)</f>
        <v>0</v>
      </c>
      <c r="O31">
        <f ca="1">Monthly!N31*OFFSET('Project Map'!$I$2,O$2,0)</f>
        <v>0</v>
      </c>
      <c r="P31">
        <f ca="1">Monthly!O31*OFFSET('Project Map'!$I$2,P$2,0)</f>
        <v>0</v>
      </c>
      <c r="Q31">
        <f ca="1">Monthly!P31*OFFSET('Project Map'!$I$2,Q$2,0)</f>
        <v>0</v>
      </c>
      <c r="R31">
        <f ca="1">Monthly!Q31*OFFSET('Project Map'!$I$2,R$2,0)</f>
        <v>0</v>
      </c>
      <c r="S31">
        <f ca="1">Monthly!R31*OFFSET('Project Map'!$I$2,S$2,0)</f>
        <v>0</v>
      </c>
      <c r="T31">
        <f ca="1">Monthly!S31*OFFSET('Project Map'!$I$2,T$2,0)</f>
        <v>0</v>
      </c>
      <c r="U31">
        <f ca="1">Monthly!T31*OFFSET('Project Map'!$I$2,U$2,0)</f>
        <v>0</v>
      </c>
      <c r="V31">
        <f ca="1">Monthly!U31*OFFSET('Project Map'!$I$2,V$2,0)</f>
        <v>0</v>
      </c>
      <c r="W31">
        <f ca="1">Monthly!V31*OFFSET('Project Map'!$I$2,W$2,0)</f>
        <v>0</v>
      </c>
    </row>
    <row r="32" spans="2:23" x14ac:dyDescent="0.25">
      <c r="B32" s="6">
        <v>46539</v>
      </c>
      <c r="C32">
        <f t="shared" ca="1" si="0"/>
        <v>60</v>
      </c>
      <c r="D32">
        <f t="shared" ca="1" si="1"/>
        <v>60</v>
      </c>
      <c r="E32">
        <f t="shared" ca="1" si="2"/>
        <v>0</v>
      </c>
      <c r="F32">
        <f ca="1">Monthly!E32*OFFSET('Project Map'!$I$2,F$2,0)</f>
        <v>0</v>
      </c>
      <c r="G32">
        <f ca="1">Monthly!F32*OFFSET('Project Map'!$I$2,G$2,0)</f>
        <v>60</v>
      </c>
      <c r="H32">
        <f ca="1">Monthly!G32*OFFSET('Project Map'!$I$2,H$2,0)</f>
        <v>0</v>
      </c>
      <c r="I32">
        <f ca="1">Monthly!H32*OFFSET('Project Map'!$I$2,I$2,0)</f>
        <v>0</v>
      </c>
      <c r="J32">
        <f ca="1">Monthly!I32*OFFSET('Project Map'!$I$2,J$2,0)</f>
        <v>0</v>
      </c>
      <c r="K32">
        <f ca="1">Monthly!J32*OFFSET('Project Map'!$I$2,K$2,0)</f>
        <v>0</v>
      </c>
      <c r="L32">
        <f ca="1">Monthly!K32*OFFSET('Project Map'!$I$2,L$2,0)</f>
        <v>0</v>
      </c>
      <c r="M32">
        <f ca="1">Monthly!L32*OFFSET('Project Map'!$I$2,M$2,0)</f>
        <v>0</v>
      </c>
      <c r="N32">
        <f ca="1">Monthly!M32*OFFSET('Project Map'!$I$2,N$2,0)</f>
        <v>0</v>
      </c>
      <c r="O32">
        <f ca="1">Monthly!N32*OFFSET('Project Map'!$I$2,O$2,0)</f>
        <v>0</v>
      </c>
      <c r="P32">
        <f ca="1">Monthly!O32*OFFSET('Project Map'!$I$2,P$2,0)</f>
        <v>0</v>
      </c>
      <c r="Q32">
        <f ca="1">Monthly!P32*OFFSET('Project Map'!$I$2,Q$2,0)</f>
        <v>0</v>
      </c>
      <c r="R32">
        <f ca="1">Monthly!Q32*OFFSET('Project Map'!$I$2,R$2,0)</f>
        <v>0</v>
      </c>
      <c r="S32">
        <f ca="1">Monthly!R32*OFFSET('Project Map'!$I$2,S$2,0)</f>
        <v>0</v>
      </c>
      <c r="T32">
        <f ca="1">Monthly!S32*OFFSET('Project Map'!$I$2,T$2,0)</f>
        <v>0</v>
      </c>
      <c r="U32">
        <f ca="1">Monthly!T32*OFFSET('Project Map'!$I$2,U$2,0)</f>
        <v>0</v>
      </c>
      <c r="V32">
        <f ca="1">Monthly!U32*OFFSET('Project Map'!$I$2,V$2,0)</f>
        <v>0</v>
      </c>
      <c r="W32">
        <f ca="1">Monthly!V32*OFFSET('Project Map'!$I$2,W$2,0)</f>
        <v>0</v>
      </c>
    </row>
    <row r="33" spans="2:23" x14ac:dyDescent="0.25">
      <c r="B33" s="6">
        <v>46569</v>
      </c>
      <c r="C33">
        <f t="shared" ca="1" si="0"/>
        <v>120</v>
      </c>
      <c r="D33">
        <f t="shared" ca="1" si="1"/>
        <v>120</v>
      </c>
      <c r="E33">
        <f t="shared" ca="1" si="2"/>
        <v>0</v>
      </c>
      <c r="F33">
        <f ca="1">Monthly!E33*OFFSET('Project Map'!$I$2,F$2,0)</f>
        <v>0</v>
      </c>
      <c r="G33">
        <f ca="1">Monthly!F33*OFFSET('Project Map'!$I$2,G$2,0)</f>
        <v>120</v>
      </c>
      <c r="H33">
        <f ca="1">Monthly!G33*OFFSET('Project Map'!$I$2,H$2,0)</f>
        <v>0</v>
      </c>
      <c r="I33">
        <f ca="1">Monthly!H33*OFFSET('Project Map'!$I$2,I$2,0)</f>
        <v>0</v>
      </c>
      <c r="J33">
        <f ca="1">Monthly!I33*OFFSET('Project Map'!$I$2,J$2,0)</f>
        <v>0</v>
      </c>
      <c r="K33">
        <f ca="1">Monthly!J33*OFFSET('Project Map'!$I$2,K$2,0)</f>
        <v>0</v>
      </c>
      <c r="L33">
        <f ca="1">Monthly!K33*OFFSET('Project Map'!$I$2,L$2,0)</f>
        <v>0</v>
      </c>
      <c r="M33">
        <f ca="1">Monthly!L33*OFFSET('Project Map'!$I$2,M$2,0)</f>
        <v>0</v>
      </c>
      <c r="N33">
        <f ca="1">Monthly!M33*OFFSET('Project Map'!$I$2,N$2,0)</f>
        <v>0</v>
      </c>
      <c r="O33">
        <f ca="1">Monthly!N33*OFFSET('Project Map'!$I$2,O$2,0)</f>
        <v>0</v>
      </c>
      <c r="P33">
        <f ca="1">Monthly!O33*OFFSET('Project Map'!$I$2,P$2,0)</f>
        <v>0</v>
      </c>
      <c r="Q33">
        <f ca="1">Monthly!P33*OFFSET('Project Map'!$I$2,Q$2,0)</f>
        <v>0</v>
      </c>
      <c r="R33">
        <f ca="1">Monthly!Q33*OFFSET('Project Map'!$I$2,R$2,0)</f>
        <v>0</v>
      </c>
      <c r="S33">
        <f ca="1">Monthly!R33*OFFSET('Project Map'!$I$2,S$2,0)</f>
        <v>0</v>
      </c>
      <c r="T33">
        <f ca="1">Monthly!S33*OFFSET('Project Map'!$I$2,T$2,0)</f>
        <v>0</v>
      </c>
      <c r="U33">
        <f ca="1">Monthly!T33*OFFSET('Project Map'!$I$2,U$2,0)</f>
        <v>0</v>
      </c>
      <c r="V33">
        <f ca="1">Monthly!U33*OFFSET('Project Map'!$I$2,V$2,0)</f>
        <v>0</v>
      </c>
      <c r="W33">
        <f ca="1">Monthly!V33*OFFSET('Project Map'!$I$2,W$2,0)</f>
        <v>0</v>
      </c>
    </row>
    <row r="34" spans="2:23" x14ac:dyDescent="0.25">
      <c r="B34" s="6">
        <v>46600</v>
      </c>
      <c r="C34">
        <f t="shared" ca="1" si="0"/>
        <v>120</v>
      </c>
      <c r="D34">
        <f t="shared" ca="1" si="1"/>
        <v>120</v>
      </c>
      <c r="E34">
        <f t="shared" ca="1" si="2"/>
        <v>0</v>
      </c>
      <c r="F34">
        <f ca="1">Monthly!E34*OFFSET('Project Map'!$I$2,F$2,0)</f>
        <v>0</v>
      </c>
      <c r="G34">
        <f ca="1">Monthly!F34*OFFSET('Project Map'!$I$2,G$2,0)</f>
        <v>120</v>
      </c>
      <c r="H34">
        <f ca="1">Monthly!G34*OFFSET('Project Map'!$I$2,H$2,0)</f>
        <v>0</v>
      </c>
      <c r="I34">
        <f ca="1">Monthly!H34*OFFSET('Project Map'!$I$2,I$2,0)</f>
        <v>0</v>
      </c>
      <c r="J34">
        <f ca="1">Monthly!I34*OFFSET('Project Map'!$I$2,J$2,0)</f>
        <v>0</v>
      </c>
      <c r="K34">
        <f ca="1">Monthly!J34*OFFSET('Project Map'!$I$2,K$2,0)</f>
        <v>0</v>
      </c>
      <c r="L34">
        <f ca="1">Monthly!K34*OFFSET('Project Map'!$I$2,L$2,0)</f>
        <v>0</v>
      </c>
      <c r="M34">
        <f ca="1">Monthly!L34*OFFSET('Project Map'!$I$2,M$2,0)</f>
        <v>0</v>
      </c>
      <c r="N34">
        <f ca="1">Monthly!M34*OFFSET('Project Map'!$I$2,N$2,0)</f>
        <v>0</v>
      </c>
      <c r="O34">
        <f ca="1">Monthly!N34*OFFSET('Project Map'!$I$2,O$2,0)</f>
        <v>0</v>
      </c>
      <c r="P34">
        <f ca="1">Monthly!O34*OFFSET('Project Map'!$I$2,P$2,0)</f>
        <v>0</v>
      </c>
      <c r="Q34">
        <f ca="1">Monthly!P34*OFFSET('Project Map'!$I$2,Q$2,0)</f>
        <v>0</v>
      </c>
      <c r="R34">
        <f ca="1">Monthly!Q34*OFFSET('Project Map'!$I$2,R$2,0)</f>
        <v>0</v>
      </c>
      <c r="S34">
        <f ca="1">Monthly!R34*OFFSET('Project Map'!$I$2,S$2,0)</f>
        <v>0</v>
      </c>
      <c r="T34">
        <f ca="1">Monthly!S34*OFFSET('Project Map'!$I$2,T$2,0)</f>
        <v>0</v>
      </c>
      <c r="U34">
        <f ca="1">Monthly!T34*OFFSET('Project Map'!$I$2,U$2,0)</f>
        <v>0</v>
      </c>
      <c r="V34">
        <f ca="1">Monthly!U34*OFFSET('Project Map'!$I$2,V$2,0)</f>
        <v>0</v>
      </c>
      <c r="W34">
        <f ca="1">Monthly!V34*OFFSET('Project Map'!$I$2,W$2,0)</f>
        <v>0</v>
      </c>
    </row>
    <row r="35" spans="2:23" x14ac:dyDescent="0.25">
      <c r="B35" s="6">
        <v>46631</v>
      </c>
      <c r="C35">
        <f t="shared" ca="1" si="0"/>
        <v>205</v>
      </c>
      <c r="D35">
        <f t="shared" ca="1" si="1"/>
        <v>180</v>
      </c>
      <c r="E35">
        <f t="shared" ca="1" si="2"/>
        <v>25</v>
      </c>
      <c r="F35">
        <f ca="1">Monthly!E35*OFFSET('Project Map'!$I$2,F$2,0)</f>
        <v>0</v>
      </c>
      <c r="G35">
        <f ca="1">Monthly!F35*OFFSET('Project Map'!$I$2,G$2,0)</f>
        <v>120</v>
      </c>
      <c r="H35">
        <f ca="1">Monthly!G35*OFFSET('Project Map'!$I$2,H$2,0)</f>
        <v>0</v>
      </c>
      <c r="I35">
        <f ca="1">Monthly!H35*OFFSET('Project Map'!$I$2,I$2,0)</f>
        <v>7</v>
      </c>
      <c r="J35">
        <f ca="1">Monthly!I35*OFFSET('Project Map'!$I$2,J$2,0)</f>
        <v>7</v>
      </c>
      <c r="K35">
        <f ca="1">Monthly!J35*OFFSET('Project Map'!$I$2,K$2,0)</f>
        <v>0</v>
      </c>
      <c r="L35">
        <f ca="1">Monthly!K35*OFFSET('Project Map'!$I$2,L$2,0)</f>
        <v>0</v>
      </c>
      <c r="M35">
        <f ca="1">Monthly!L35*OFFSET('Project Map'!$I$2,M$2,0)</f>
        <v>0</v>
      </c>
      <c r="N35">
        <f ca="1">Monthly!M35*OFFSET('Project Map'!$I$2,N$2,0)</f>
        <v>0</v>
      </c>
      <c r="O35">
        <f ca="1">Monthly!N35*OFFSET('Project Map'!$I$2,O$2,0)</f>
        <v>0</v>
      </c>
      <c r="P35">
        <f ca="1">Monthly!O35*OFFSET('Project Map'!$I$2,P$2,0)</f>
        <v>0</v>
      </c>
      <c r="Q35">
        <f ca="1">Monthly!P35*OFFSET('Project Map'!$I$2,Q$2,0)</f>
        <v>45.999999999999993</v>
      </c>
      <c r="R35">
        <f ca="1">Monthly!Q35*OFFSET('Project Map'!$I$2,R$2,0)</f>
        <v>0</v>
      </c>
      <c r="S35">
        <f ca="1">Monthly!R35*OFFSET('Project Map'!$I$2,S$2,0)</f>
        <v>25</v>
      </c>
      <c r="T35">
        <f ca="1">Monthly!S35*OFFSET('Project Map'!$I$2,T$2,0)</f>
        <v>0</v>
      </c>
      <c r="U35">
        <f ca="1">Monthly!T35*OFFSET('Project Map'!$I$2,U$2,0)</f>
        <v>0</v>
      </c>
      <c r="V35">
        <f ca="1">Monthly!U35*OFFSET('Project Map'!$I$2,V$2,0)</f>
        <v>0</v>
      </c>
      <c r="W35">
        <f ca="1">Monthly!V35*OFFSET('Project Map'!$I$2,W$2,0)</f>
        <v>0</v>
      </c>
    </row>
    <row r="36" spans="2:23" x14ac:dyDescent="0.25">
      <c r="B36" s="6">
        <v>46661</v>
      </c>
      <c r="C36">
        <f t="shared" ca="1" si="0"/>
        <v>215</v>
      </c>
      <c r="D36">
        <f t="shared" ca="1" si="1"/>
        <v>190</v>
      </c>
      <c r="E36">
        <f t="shared" ca="1" si="2"/>
        <v>25</v>
      </c>
      <c r="F36">
        <f ca="1">Monthly!E36*OFFSET('Project Map'!$I$2,F$2,0)</f>
        <v>0</v>
      </c>
      <c r="G36">
        <f ca="1">Monthly!F36*OFFSET('Project Map'!$I$2,G$2,0)</f>
        <v>120</v>
      </c>
      <c r="H36">
        <f ca="1">Monthly!G36*OFFSET('Project Map'!$I$2,H$2,0)</f>
        <v>0</v>
      </c>
      <c r="I36">
        <f ca="1">Monthly!H36*OFFSET('Project Map'!$I$2,I$2,0)</f>
        <v>7</v>
      </c>
      <c r="J36">
        <f ca="1">Monthly!I36*OFFSET('Project Map'!$I$2,J$2,0)</f>
        <v>7</v>
      </c>
      <c r="K36">
        <f ca="1">Monthly!J36*OFFSET('Project Map'!$I$2,K$2,0)</f>
        <v>0</v>
      </c>
      <c r="L36">
        <f ca="1">Monthly!K36*OFFSET('Project Map'!$I$2,L$2,0)</f>
        <v>0</v>
      </c>
      <c r="M36">
        <f ca="1">Monthly!L36*OFFSET('Project Map'!$I$2,M$2,0)</f>
        <v>0</v>
      </c>
      <c r="N36">
        <f ca="1">Monthly!M36*OFFSET('Project Map'!$I$2,N$2,0)</f>
        <v>0</v>
      </c>
      <c r="O36">
        <f ca="1">Monthly!N36*OFFSET('Project Map'!$I$2,O$2,0)</f>
        <v>0</v>
      </c>
      <c r="P36">
        <f ca="1">Monthly!O36*OFFSET('Project Map'!$I$2,P$2,0)</f>
        <v>10</v>
      </c>
      <c r="Q36">
        <f ca="1">Monthly!P36*OFFSET('Project Map'!$I$2,Q$2,0)</f>
        <v>45.999999999999993</v>
      </c>
      <c r="R36">
        <f ca="1">Monthly!Q36*OFFSET('Project Map'!$I$2,R$2,0)</f>
        <v>0</v>
      </c>
      <c r="S36">
        <f ca="1">Monthly!R36*OFFSET('Project Map'!$I$2,S$2,0)</f>
        <v>25</v>
      </c>
      <c r="T36">
        <f ca="1">Monthly!S36*OFFSET('Project Map'!$I$2,T$2,0)</f>
        <v>0</v>
      </c>
      <c r="U36">
        <f ca="1">Monthly!T36*OFFSET('Project Map'!$I$2,U$2,0)</f>
        <v>0</v>
      </c>
      <c r="V36">
        <f ca="1">Monthly!U36*OFFSET('Project Map'!$I$2,V$2,0)</f>
        <v>0</v>
      </c>
      <c r="W36">
        <f ca="1">Monthly!V36*OFFSET('Project Map'!$I$2,W$2,0)</f>
        <v>0</v>
      </c>
    </row>
    <row r="37" spans="2:23" x14ac:dyDescent="0.25">
      <c r="B37" s="6">
        <v>46692</v>
      </c>
      <c r="C37">
        <f t="shared" ca="1" si="0"/>
        <v>228</v>
      </c>
      <c r="D37">
        <f t="shared" ca="1" si="1"/>
        <v>203</v>
      </c>
      <c r="E37">
        <f t="shared" ca="1" si="2"/>
        <v>25</v>
      </c>
      <c r="F37">
        <f ca="1">Monthly!E37*OFFSET('Project Map'!$I$2,F$2,0)</f>
        <v>0</v>
      </c>
      <c r="G37">
        <f ca="1">Monthly!F37*OFFSET('Project Map'!$I$2,G$2,0)</f>
        <v>120</v>
      </c>
      <c r="H37">
        <f ca="1">Monthly!G37*OFFSET('Project Map'!$I$2,H$2,0)</f>
        <v>0</v>
      </c>
      <c r="I37">
        <f ca="1">Monthly!H37*OFFSET('Project Map'!$I$2,I$2,0)</f>
        <v>13.5</v>
      </c>
      <c r="J37">
        <f ca="1">Monthly!I37*OFFSET('Project Map'!$I$2,J$2,0)</f>
        <v>13.5</v>
      </c>
      <c r="K37">
        <f ca="1">Monthly!J37*OFFSET('Project Map'!$I$2,K$2,0)</f>
        <v>0</v>
      </c>
      <c r="L37">
        <f ca="1">Monthly!K37*OFFSET('Project Map'!$I$2,L$2,0)</f>
        <v>0</v>
      </c>
      <c r="M37">
        <f ca="1">Monthly!L37*OFFSET('Project Map'!$I$2,M$2,0)</f>
        <v>0</v>
      </c>
      <c r="N37">
        <f ca="1">Monthly!M37*OFFSET('Project Map'!$I$2,N$2,0)</f>
        <v>0</v>
      </c>
      <c r="O37">
        <f ca="1">Monthly!N37*OFFSET('Project Map'!$I$2,O$2,0)</f>
        <v>0</v>
      </c>
      <c r="P37">
        <f ca="1">Monthly!O37*OFFSET('Project Map'!$I$2,P$2,0)</f>
        <v>10</v>
      </c>
      <c r="Q37">
        <f ca="1">Monthly!P37*OFFSET('Project Map'!$I$2,Q$2,0)</f>
        <v>45.999999999999993</v>
      </c>
      <c r="R37">
        <f ca="1">Monthly!Q37*OFFSET('Project Map'!$I$2,R$2,0)</f>
        <v>0</v>
      </c>
      <c r="S37">
        <f ca="1">Monthly!R37*OFFSET('Project Map'!$I$2,S$2,0)</f>
        <v>25</v>
      </c>
      <c r="T37">
        <f ca="1">Monthly!S37*OFFSET('Project Map'!$I$2,T$2,0)</f>
        <v>0</v>
      </c>
      <c r="U37">
        <f ca="1">Monthly!T37*OFFSET('Project Map'!$I$2,U$2,0)</f>
        <v>0</v>
      </c>
      <c r="V37">
        <f ca="1">Monthly!U37*OFFSET('Project Map'!$I$2,V$2,0)</f>
        <v>0</v>
      </c>
      <c r="W37">
        <f ca="1">Monthly!V37*OFFSET('Project Map'!$I$2,W$2,0)</f>
        <v>0</v>
      </c>
    </row>
    <row r="38" spans="2:23" x14ac:dyDescent="0.25">
      <c r="B38" s="6">
        <v>46722</v>
      </c>
      <c r="C38">
        <f t="shared" ca="1" si="0"/>
        <v>253</v>
      </c>
      <c r="D38">
        <f t="shared" ca="1" si="1"/>
        <v>233</v>
      </c>
      <c r="E38">
        <f t="shared" ca="1" si="2"/>
        <v>50</v>
      </c>
      <c r="F38">
        <f ca="1">Monthly!E38*OFFSET('Project Map'!$I$2,F$2,0)</f>
        <v>0</v>
      </c>
      <c r="G38">
        <f ca="1">Monthly!F38*OFFSET('Project Map'!$I$2,G$2,0)</f>
        <v>120</v>
      </c>
      <c r="H38">
        <f ca="1">Monthly!G38*OFFSET('Project Map'!$I$2,H$2,0)</f>
        <v>0</v>
      </c>
      <c r="I38">
        <f ca="1">Monthly!H38*OFFSET('Project Map'!$I$2,I$2,0)</f>
        <v>13.5</v>
      </c>
      <c r="J38">
        <f ca="1">Monthly!I38*OFFSET('Project Map'!$I$2,J$2,0)</f>
        <v>13.5</v>
      </c>
      <c r="K38">
        <f ca="1">Monthly!J38*OFFSET('Project Map'!$I$2,K$2,0)</f>
        <v>0</v>
      </c>
      <c r="L38">
        <f ca="1">Monthly!K38*OFFSET('Project Map'!$I$2,L$2,0)</f>
        <v>0</v>
      </c>
      <c r="M38">
        <f ca="1">Monthly!L38*OFFSET('Project Map'!$I$2,M$2,0)</f>
        <v>0</v>
      </c>
      <c r="N38">
        <f ca="1">Monthly!M38*OFFSET('Project Map'!$I$2,N$2,0)</f>
        <v>0</v>
      </c>
      <c r="O38">
        <f ca="1">Monthly!N38*OFFSET('Project Map'!$I$2,O$2,0)</f>
        <v>0</v>
      </c>
      <c r="P38">
        <f ca="1">Monthly!O38*OFFSET('Project Map'!$I$2,P$2,0)</f>
        <v>10</v>
      </c>
      <c r="Q38">
        <f ca="1">Monthly!P38*OFFSET('Project Map'!$I$2,Q$2,0)</f>
        <v>45.999999999999993</v>
      </c>
      <c r="R38">
        <f ca="1">Monthly!Q38*OFFSET('Project Map'!$I$2,R$2,0)</f>
        <v>0</v>
      </c>
      <c r="S38">
        <f ca="1">Monthly!R38*OFFSET('Project Map'!$I$2,S$2,0)</f>
        <v>50</v>
      </c>
      <c r="T38">
        <f ca="1">Monthly!S38*OFFSET('Project Map'!$I$2,T$2,0)</f>
        <v>0</v>
      </c>
      <c r="U38">
        <f ca="1">Monthly!T38*OFFSET('Project Map'!$I$2,U$2,0)</f>
        <v>0</v>
      </c>
      <c r="V38">
        <f ca="1">Monthly!U38*OFFSET('Project Map'!$I$2,V$2,0)</f>
        <v>0</v>
      </c>
      <c r="W38">
        <f ca="1">Monthly!V38*OFFSET('Project Map'!$I$2,W$2,0)</f>
        <v>30</v>
      </c>
    </row>
    <row r="39" spans="2:23" x14ac:dyDescent="0.25">
      <c r="B39" s="6">
        <v>46753</v>
      </c>
      <c r="C39">
        <f t="shared" ca="1" si="0"/>
        <v>457</v>
      </c>
      <c r="D39">
        <f t="shared" ca="1" si="1"/>
        <v>317</v>
      </c>
      <c r="E39">
        <f t="shared" ca="1" si="2"/>
        <v>50</v>
      </c>
      <c r="F39">
        <f ca="1">Monthly!E39*OFFSET('Project Map'!$I$2,F$2,0)</f>
        <v>120</v>
      </c>
      <c r="G39">
        <f ca="1">Monthly!F39*OFFSET('Project Map'!$I$2,G$2,0)</f>
        <v>180</v>
      </c>
      <c r="H39">
        <f ca="1">Monthly!G39*OFFSET('Project Map'!$I$2,H$2,0)</f>
        <v>0</v>
      </c>
      <c r="I39">
        <f ca="1">Monthly!H39*OFFSET('Project Map'!$I$2,I$2,0)</f>
        <v>20.5</v>
      </c>
      <c r="J39">
        <f ca="1">Monthly!I39*OFFSET('Project Map'!$I$2,J$2,0)</f>
        <v>20.5</v>
      </c>
      <c r="K39">
        <f ca="1">Monthly!J39*OFFSET('Project Map'!$I$2,K$2,0)</f>
        <v>0</v>
      </c>
      <c r="L39">
        <f ca="1">Monthly!K39*OFFSET('Project Map'!$I$2,L$2,0)</f>
        <v>0</v>
      </c>
      <c r="M39">
        <f ca="1">Monthly!L39*OFFSET('Project Map'!$I$2,M$2,0)</f>
        <v>0</v>
      </c>
      <c r="N39">
        <f ca="1">Monthly!M39*OFFSET('Project Map'!$I$2,N$2,0)</f>
        <v>0</v>
      </c>
      <c r="O39">
        <f ca="1">Monthly!N39*OFFSET('Project Map'!$I$2,O$2,0)</f>
        <v>0</v>
      </c>
      <c r="P39">
        <f ca="1">Monthly!O39*OFFSET('Project Map'!$I$2,P$2,0)</f>
        <v>20</v>
      </c>
      <c r="Q39">
        <f ca="1">Monthly!P39*OFFSET('Project Map'!$I$2,Q$2,0)</f>
        <v>45.999999999999993</v>
      </c>
      <c r="R39">
        <f ca="1">Monthly!Q39*OFFSET('Project Map'!$I$2,R$2,0)</f>
        <v>0</v>
      </c>
      <c r="S39">
        <f ca="1">Monthly!R39*OFFSET('Project Map'!$I$2,S$2,0)</f>
        <v>50</v>
      </c>
      <c r="T39">
        <f ca="1">Monthly!S39*OFFSET('Project Map'!$I$2,T$2,0)</f>
        <v>0</v>
      </c>
      <c r="U39">
        <f ca="1">Monthly!T39*OFFSET('Project Map'!$I$2,U$2,0)</f>
        <v>0</v>
      </c>
      <c r="V39">
        <f ca="1">Monthly!U39*OFFSET('Project Map'!$I$2,V$2,0)</f>
        <v>0</v>
      </c>
      <c r="W39">
        <f ca="1">Monthly!V39*OFFSET('Project Map'!$I$2,W$2,0)</f>
        <v>30</v>
      </c>
    </row>
    <row r="40" spans="2:23" x14ac:dyDescent="0.25">
      <c r="B40" s="6">
        <v>46784</v>
      </c>
      <c r="C40">
        <f t="shared" ca="1" si="0"/>
        <v>480</v>
      </c>
      <c r="D40">
        <f t="shared" ca="1" si="1"/>
        <v>340</v>
      </c>
      <c r="E40">
        <f t="shared" ca="1" si="2"/>
        <v>50</v>
      </c>
      <c r="F40">
        <f ca="1">Monthly!E40*OFFSET('Project Map'!$I$2,F$2,0)</f>
        <v>120</v>
      </c>
      <c r="G40">
        <f ca="1">Monthly!F40*OFFSET('Project Map'!$I$2,G$2,0)</f>
        <v>180</v>
      </c>
      <c r="H40">
        <f ca="1">Monthly!G40*OFFSET('Project Map'!$I$2,H$2,0)</f>
        <v>0</v>
      </c>
      <c r="I40">
        <f ca="1">Monthly!H40*OFFSET('Project Map'!$I$2,I$2,0)</f>
        <v>27</v>
      </c>
      <c r="J40">
        <f ca="1">Monthly!I40*OFFSET('Project Map'!$I$2,J$2,0)</f>
        <v>27</v>
      </c>
      <c r="K40">
        <f ca="1">Monthly!J40*OFFSET('Project Map'!$I$2,K$2,0)</f>
        <v>0</v>
      </c>
      <c r="L40">
        <f ca="1">Monthly!K40*OFFSET('Project Map'!$I$2,L$2,0)</f>
        <v>0</v>
      </c>
      <c r="M40">
        <f ca="1">Monthly!L40*OFFSET('Project Map'!$I$2,M$2,0)</f>
        <v>0</v>
      </c>
      <c r="N40">
        <f ca="1">Monthly!M40*OFFSET('Project Map'!$I$2,N$2,0)</f>
        <v>0</v>
      </c>
      <c r="O40">
        <f ca="1">Monthly!N40*OFFSET('Project Map'!$I$2,O$2,0)</f>
        <v>0</v>
      </c>
      <c r="P40">
        <f ca="1">Monthly!O40*OFFSET('Project Map'!$I$2,P$2,0)</f>
        <v>30</v>
      </c>
      <c r="Q40">
        <f ca="1">Monthly!P40*OFFSET('Project Map'!$I$2,Q$2,0)</f>
        <v>45.999999999999993</v>
      </c>
      <c r="R40">
        <f ca="1">Monthly!Q40*OFFSET('Project Map'!$I$2,R$2,0)</f>
        <v>0</v>
      </c>
      <c r="S40">
        <f ca="1">Monthly!R40*OFFSET('Project Map'!$I$2,S$2,0)</f>
        <v>50</v>
      </c>
      <c r="T40">
        <f ca="1">Monthly!S40*OFFSET('Project Map'!$I$2,T$2,0)</f>
        <v>0</v>
      </c>
      <c r="U40">
        <f ca="1">Monthly!T40*OFFSET('Project Map'!$I$2,U$2,0)</f>
        <v>0</v>
      </c>
      <c r="V40">
        <f ca="1">Monthly!U40*OFFSET('Project Map'!$I$2,V$2,0)</f>
        <v>0</v>
      </c>
      <c r="W40">
        <f ca="1">Monthly!V40*OFFSET('Project Map'!$I$2,W$2,0)</f>
        <v>30</v>
      </c>
    </row>
    <row r="41" spans="2:23" x14ac:dyDescent="0.25">
      <c r="B41" s="6">
        <v>46813</v>
      </c>
      <c r="C41">
        <f t="shared" ca="1" si="0"/>
        <v>519</v>
      </c>
      <c r="D41">
        <f t="shared" ca="1" si="1"/>
        <v>354</v>
      </c>
      <c r="E41">
        <f t="shared" ca="1" si="2"/>
        <v>75</v>
      </c>
      <c r="F41">
        <f ca="1">Monthly!E41*OFFSET('Project Map'!$I$2,F$2,0)</f>
        <v>120</v>
      </c>
      <c r="G41">
        <f ca="1">Monthly!F41*OFFSET('Project Map'!$I$2,G$2,0)</f>
        <v>180</v>
      </c>
      <c r="H41">
        <f ca="1">Monthly!G41*OFFSET('Project Map'!$I$2,H$2,0)</f>
        <v>0</v>
      </c>
      <c r="I41">
        <f ca="1">Monthly!H41*OFFSET('Project Map'!$I$2,I$2,0)</f>
        <v>34</v>
      </c>
      <c r="J41">
        <f ca="1">Monthly!I41*OFFSET('Project Map'!$I$2,J$2,0)</f>
        <v>34</v>
      </c>
      <c r="K41">
        <f ca="1">Monthly!J41*OFFSET('Project Map'!$I$2,K$2,0)</f>
        <v>0</v>
      </c>
      <c r="L41">
        <f ca="1">Monthly!K41*OFFSET('Project Map'!$I$2,L$2,0)</f>
        <v>0</v>
      </c>
      <c r="M41">
        <f ca="1">Monthly!L41*OFFSET('Project Map'!$I$2,M$2,0)</f>
        <v>0</v>
      </c>
      <c r="N41">
        <f ca="1">Monthly!M41*OFFSET('Project Map'!$I$2,N$2,0)</f>
        <v>0</v>
      </c>
      <c r="O41">
        <f ca="1">Monthly!N41*OFFSET('Project Map'!$I$2,O$2,0)</f>
        <v>0</v>
      </c>
      <c r="P41">
        <f ca="1">Monthly!O41*OFFSET('Project Map'!$I$2,P$2,0)</f>
        <v>30</v>
      </c>
      <c r="Q41">
        <f ca="1">Monthly!P41*OFFSET('Project Map'!$I$2,Q$2,0)</f>
        <v>45.999999999999993</v>
      </c>
      <c r="R41">
        <f ca="1">Monthly!Q41*OFFSET('Project Map'!$I$2,R$2,0)</f>
        <v>0</v>
      </c>
      <c r="S41">
        <f ca="1">Monthly!R41*OFFSET('Project Map'!$I$2,S$2,0)</f>
        <v>75</v>
      </c>
      <c r="T41">
        <f ca="1">Monthly!S41*OFFSET('Project Map'!$I$2,T$2,0)</f>
        <v>0</v>
      </c>
      <c r="U41">
        <f ca="1">Monthly!T41*OFFSET('Project Map'!$I$2,U$2,0)</f>
        <v>0</v>
      </c>
      <c r="V41">
        <f ca="1">Monthly!U41*OFFSET('Project Map'!$I$2,V$2,0)</f>
        <v>0</v>
      </c>
      <c r="W41">
        <f ca="1">Monthly!V41*OFFSET('Project Map'!$I$2,W$2,0)</f>
        <v>30</v>
      </c>
    </row>
    <row r="42" spans="2:23" x14ac:dyDescent="0.25">
      <c r="B42" s="6">
        <v>46844</v>
      </c>
      <c r="C42">
        <f t="shared" ca="1" si="0"/>
        <v>543</v>
      </c>
      <c r="D42">
        <f t="shared" ca="1" si="1"/>
        <v>378</v>
      </c>
      <c r="E42">
        <f t="shared" ca="1" si="2"/>
        <v>75</v>
      </c>
      <c r="F42">
        <f ca="1">Monthly!E42*OFFSET('Project Map'!$I$2,F$2,0)</f>
        <v>120</v>
      </c>
      <c r="G42">
        <f ca="1">Monthly!F42*OFFSET('Project Map'!$I$2,G$2,0)</f>
        <v>180</v>
      </c>
      <c r="H42">
        <f ca="1">Monthly!G42*OFFSET('Project Map'!$I$2,H$2,0)</f>
        <v>0</v>
      </c>
      <c r="I42">
        <f ca="1">Monthly!H42*OFFSET('Project Map'!$I$2,I$2,0)</f>
        <v>41</v>
      </c>
      <c r="J42">
        <f ca="1">Monthly!I42*OFFSET('Project Map'!$I$2,J$2,0)</f>
        <v>41</v>
      </c>
      <c r="K42">
        <f ca="1">Monthly!J42*OFFSET('Project Map'!$I$2,K$2,0)</f>
        <v>0</v>
      </c>
      <c r="L42">
        <f ca="1">Monthly!K42*OFFSET('Project Map'!$I$2,L$2,0)</f>
        <v>0</v>
      </c>
      <c r="M42">
        <f ca="1">Monthly!L42*OFFSET('Project Map'!$I$2,M$2,0)</f>
        <v>0</v>
      </c>
      <c r="N42">
        <f ca="1">Monthly!M42*OFFSET('Project Map'!$I$2,N$2,0)</f>
        <v>0</v>
      </c>
      <c r="O42">
        <f ca="1">Monthly!N42*OFFSET('Project Map'!$I$2,O$2,0)</f>
        <v>0</v>
      </c>
      <c r="P42">
        <f ca="1">Monthly!O42*OFFSET('Project Map'!$I$2,P$2,0)</f>
        <v>40</v>
      </c>
      <c r="Q42">
        <f ca="1">Monthly!P42*OFFSET('Project Map'!$I$2,Q$2,0)</f>
        <v>45.999999999999993</v>
      </c>
      <c r="R42">
        <f ca="1">Monthly!Q42*OFFSET('Project Map'!$I$2,R$2,0)</f>
        <v>0</v>
      </c>
      <c r="S42">
        <f ca="1">Monthly!R42*OFFSET('Project Map'!$I$2,S$2,0)</f>
        <v>75</v>
      </c>
      <c r="T42">
        <f ca="1">Monthly!S42*OFFSET('Project Map'!$I$2,T$2,0)</f>
        <v>0</v>
      </c>
      <c r="U42">
        <f ca="1">Monthly!T42*OFFSET('Project Map'!$I$2,U$2,0)</f>
        <v>0</v>
      </c>
      <c r="V42">
        <f ca="1">Monthly!U42*OFFSET('Project Map'!$I$2,V$2,0)</f>
        <v>0</v>
      </c>
      <c r="W42">
        <f ca="1">Monthly!V42*OFFSET('Project Map'!$I$2,W$2,0)</f>
        <v>30</v>
      </c>
    </row>
    <row r="43" spans="2:23" x14ac:dyDescent="0.25">
      <c r="B43" s="6">
        <v>46874</v>
      </c>
      <c r="C43">
        <f t="shared" ca="1" si="0"/>
        <v>566</v>
      </c>
      <c r="D43">
        <f t="shared" ca="1" si="1"/>
        <v>401</v>
      </c>
      <c r="E43">
        <f t="shared" ca="1" si="2"/>
        <v>75</v>
      </c>
      <c r="F43">
        <f ca="1">Monthly!E43*OFFSET('Project Map'!$I$2,F$2,0)</f>
        <v>120</v>
      </c>
      <c r="G43">
        <f ca="1">Monthly!F43*OFFSET('Project Map'!$I$2,G$2,0)</f>
        <v>180</v>
      </c>
      <c r="H43">
        <f ca="1">Monthly!G43*OFFSET('Project Map'!$I$2,H$2,0)</f>
        <v>0</v>
      </c>
      <c r="I43">
        <f ca="1">Monthly!H43*OFFSET('Project Map'!$I$2,I$2,0)</f>
        <v>47.5</v>
      </c>
      <c r="J43">
        <f ca="1">Monthly!I43*OFFSET('Project Map'!$I$2,J$2,0)</f>
        <v>47.5</v>
      </c>
      <c r="K43">
        <f ca="1">Monthly!J43*OFFSET('Project Map'!$I$2,K$2,0)</f>
        <v>0</v>
      </c>
      <c r="L43">
        <f ca="1">Monthly!K43*OFFSET('Project Map'!$I$2,L$2,0)</f>
        <v>0</v>
      </c>
      <c r="M43">
        <f ca="1">Monthly!L43*OFFSET('Project Map'!$I$2,M$2,0)</f>
        <v>0</v>
      </c>
      <c r="N43">
        <f ca="1">Monthly!M43*OFFSET('Project Map'!$I$2,N$2,0)</f>
        <v>0</v>
      </c>
      <c r="O43">
        <f ca="1">Monthly!N43*OFFSET('Project Map'!$I$2,O$2,0)</f>
        <v>0</v>
      </c>
      <c r="P43">
        <f ca="1">Monthly!O43*OFFSET('Project Map'!$I$2,P$2,0)</f>
        <v>50</v>
      </c>
      <c r="Q43">
        <f ca="1">Monthly!P43*OFFSET('Project Map'!$I$2,Q$2,0)</f>
        <v>45.999999999999993</v>
      </c>
      <c r="R43">
        <f ca="1">Monthly!Q43*OFFSET('Project Map'!$I$2,R$2,0)</f>
        <v>0</v>
      </c>
      <c r="S43">
        <f ca="1">Monthly!R43*OFFSET('Project Map'!$I$2,S$2,0)</f>
        <v>75</v>
      </c>
      <c r="T43">
        <f ca="1">Monthly!S43*OFFSET('Project Map'!$I$2,T$2,0)</f>
        <v>0</v>
      </c>
      <c r="U43">
        <f ca="1">Monthly!T43*OFFSET('Project Map'!$I$2,U$2,0)</f>
        <v>0</v>
      </c>
      <c r="V43">
        <f ca="1">Monthly!U43*OFFSET('Project Map'!$I$2,V$2,0)</f>
        <v>0</v>
      </c>
      <c r="W43">
        <f ca="1">Monthly!V43*OFFSET('Project Map'!$I$2,W$2,0)</f>
        <v>30</v>
      </c>
    </row>
    <row r="44" spans="2:23" x14ac:dyDescent="0.25">
      <c r="B44" s="6">
        <v>46905</v>
      </c>
      <c r="C44">
        <f t="shared" ca="1" si="0"/>
        <v>600.5</v>
      </c>
      <c r="D44">
        <f t="shared" ca="1" si="1"/>
        <v>410.5</v>
      </c>
      <c r="E44">
        <f t="shared" ca="1" si="2"/>
        <v>100</v>
      </c>
      <c r="F44">
        <f ca="1">Monthly!E44*OFFSET('Project Map'!$I$2,F$2,0)</f>
        <v>120</v>
      </c>
      <c r="G44">
        <f ca="1">Monthly!F44*OFFSET('Project Map'!$I$2,G$2,0)</f>
        <v>180</v>
      </c>
      <c r="H44">
        <f ca="1">Monthly!G44*OFFSET('Project Map'!$I$2,H$2,0)</f>
        <v>0</v>
      </c>
      <c r="I44">
        <f ca="1">Monthly!H44*OFFSET('Project Map'!$I$2,I$2,0)</f>
        <v>50</v>
      </c>
      <c r="J44">
        <f ca="1">Monthly!I44*OFFSET('Project Map'!$I$2,J$2,0)</f>
        <v>54.5</v>
      </c>
      <c r="K44">
        <f ca="1">Monthly!J44*OFFSET('Project Map'!$I$2,K$2,0)</f>
        <v>0</v>
      </c>
      <c r="L44">
        <f ca="1">Monthly!K44*OFFSET('Project Map'!$I$2,L$2,0)</f>
        <v>0</v>
      </c>
      <c r="M44">
        <f ca="1">Monthly!L44*OFFSET('Project Map'!$I$2,M$2,0)</f>
        <v>0</v>
      </c>
      <c r="N44">
        <f ca="1">Monthly!M44*OFFSET('Project Map'!$I$2,N$2,0)</f>
        <v>0</v>
      </c>
      <c r="O44">
        <f ca="1">Monthly!N44*OFFSET('Project Map'!$I$2,O$2,0)</f>
        <v>0</v>
      </c>
      <c r="P44">
        <f ca="1">Monthly!O44*OFFSET('Project Map'!$I$2,P$2,0)</f>
        <v>50</v>
      </c>
      <c r="Q44">
        <f ca="1">Monthly!P44*OFFSET('Project Map'!$I$2,Q$2,0)</f>
        <v>45.999999999999993</v>
      </c>
      <c r="R44">
        <f ca="1">Monthly!Q44*OFFSET('Project Map'!$I$2,R$2,0)</f>
        <v>0</v>
      </c>
      <c r="S44">
        <f ca="1">Monthly!R44*OFFSET('Project Map'!$I$2,S$2,0)</f>
        <v>100</v>
      </c>
      <c r="T44">
        <f ca="1">Monthly!S44*OFFSET('Project Map'!$I$2,T$2,0)</f>
        <v>0</v>
      </c>
      <c r="U44">
        <f ca="1">Monthly!T44*OFFSET('Project Map'!$I$2,U$2,0)</f>
        <v>0</v>
      </c>
      <c r="V44">
        <f ca="1">Monthly!U44*OFFSET('Project Map'!$I$2,V$2,0)</f>
        <v>0</v>
      </c>
      <c r="W44">
        <f ca="1">Monthly!V44*OFFSET('Project Map'!$I$2,W$2,0)</f>
        <v>30</v>
      </c>
    </row>
    <row r="45" spans="2:23" x14ac:dyDescent="0.25">
      <c r="B45" s="6">
        <v>46935</v>
      </c>
      <c r="C45">
        <f t="shared" ca="1" si="0"/>
        <v>766.5</v>
      </c>
      <c r="D45">
        <f t="shared" ca="1" si="1"/>
        <v>539</v>
      </c>
      <c r="E45">
        <f t="shared" ca="1" si="2"/>
        <v>137.5</v>
      </c>
      <c r="F45">
        <f ca="1">Monthly!E45*OFFSET('Project Map'!$I$2,F$2,0)</f>
        <v>120</v>
      </c>
      <c r="G45">
        <f ca="1">Monthly!F45*OFFSET('Project Map'!$I$2,G$2,0)</f>
        <v>240</v>
      </c>
      <c r="H45">
        <f ca="1">Monthly!G45*OFFSET('Project Map'!$I$2,H$2,0)</f>
        <v>0</v>
      </c>
      <c r="I45">
        <f ca="1">Monthly!H45*OFFSET('Project Map'!$I$2,I$2,0)</f>
        <v>50</v>
      </c>
      <c r="J45">
        <f ca="1">Monthly!I45*OFFSET('Project Map'!$I$2,J$2,0)</f>
        <v>68</v>
      </c>
      <c r="K45">
        <f ca="1">Monthly!J45*OFFSET('Project Map'!$I$2,K$2,0)</f>
        <v>0</v>
      </c>
      <c r="L45">
        <f ca="1">Monthly!K45*OFFSET('Project Map'!$I$2,L$2,0)</f>
        <v>0</v>
      </c>
      <c r="M45">
        <f ca="1">Monthly!L45*OFFSET('Project Map'!$I$2,M$2,0)</f>
        <v>0</v>
      </c>
      <c r="N45">
        <f ca="1">Monthly!M45*OFFSET('Project Map'!$I$2,N$2,0)</f>
        <v>0</v>
      </c>
      <c r="O45">
        <f ca="1">Monthly!N45*OFFSET('Project Map'!$I$2,O$2,0)</f>
        <v>0</v>
      </c>
      <c r="P45">
        <f ca="1">Monthly!O45*OFFSET('Project Map'!$I$2,P$2,0)</f>
        <v>67.5</v>
      </c>
      <c r="Q45">
        <f ca="1">Monthly!P45*OFFSET('Project Map'!$I$2,Q$2,0)</f>
        <v>45.999999999999993</v>
      </c>
      <c r="R45">
        <f ca="1">Monthly!Q45*OFFSET('Project Map'!$I$2,R$2,0)</f>
        <v>0</v>
      </c>
      <c r="S45">
        <f ca="1">Monthly!R45*OFFSET('Project Map'!$I$2,S$2,0)</f>
        <v>100</v>
      </c>
      <c r="T45">
        <f ca="1">Monthly!S45*OFFSET('Project Map'!$I$2,T$2,0)</f>
        <v>0</v>
      </c>
      <c r="U45">
        <f ca="1">Monthly!T45*OFFSET('Project Map'!$I$2,U$2,0)</f>
        <v>0</v>
      </c>
      <c r="V45">
        <f ca="1">Monthly!U45*OFFSET('Project Map'!$I$2,V$2,0)</f>
        <v>75</v>
      </c>
      <c r="W45">
        <f ca="1">Monthly!V45*OFFSET('Project Map'!$I$2,W$2,0)</f>
        <v>30</v>
      </c>
    </row>
    <row r="46" spans="2:23" x14ac:dyDescent="0.25">
      <c r="B46" s="6">
        <v>46966</v>
      </c>
      <c r="C46">
        <f t="shared" ca="1" si="0"/>
        <v>783</v>
      </c>
      <c r="D46">
        <f t="shared" ca="1" si="1"/>
        <v>555.5</v>
      </c>
      <c r="E46">
        <f t="shared" ca="1" si="2"/>
        <v>137.5</v>
      </c>
      <c r="F46">
        <f ca="1">Monthly!E46*OFFSET('Project Map'!$I$2,F$2,0)</f>
        <v>120</v>
      </c>
      <c r="G46">
        <f ca="1">Monthly!F46*OFFSET('Project Map'!$I$2,G$2,0)</f>
        <v>240</v>
      </c>
      <c r="H46">
        <f ca="1">Monthly!G46*OFFSET('Project Map'!$I$2,H$2,0)</f>
        <v>0</v>
      </c>
      <c r="I46">
        <f ca="1">Monthly!H46*OFFSET('Project Map'!$I$2,I$2,0)</f>
        <v>50</v>
      </c>
      <c r="J46">
        <f ca="1">Monthly!I46*OFFSET('Project Map'!$I$2,J$2,0)</f>
        <v>74.5</v>
      </c>
      <c r="K46">
        <f ca="1">Monthly!J46*OFFSET('Project Map'!$I$2,K$2,0)</f>
        <v>0</v>
      </c>
      <c r="L46">
        <f ca="1">Monthly!K46*OFFSET('Project Map'!$I$2,L$2,0)</f>
        <v>0</v>
      </c>
      <c r="M46">
        <f ca="1">Monthly!L46*OFFSET('Project Map'!$I$2,M$2,0)</f>
        <v>0</v>
      </c>
      <c r="N46">
        <f ca="1">Monthly!M46*OFFSET('Project Map'!$I$2,N$2,0)</f>
        <v>0</v>
      </c>
      <c r="O46">
        <f ca="1">Monthly!N46*OFFSET('Project Map'!$I$2,O$2,0)</f>
        <v>0</v>
      </c>
      <c r="P46">
        <f ca="1">Monthly!O46*OFFSET('Project Map'!$I$2,P$2,0)</f>
        <v>77.5</v>
      </c>
      <c r="Q46">
        <f ca="1">Monthly!P46*OFFSET('Project Map'!$I$2,Q$2,0)</f>
        <v>45.999999999999993</v>
      </c>
      <c r="R46">
        <f ca="1">Monthly!Q46*OFFSET('Project Map'!$I$2,R$2,0)</f>
        <v>0</v>
      </c>
      <c r="S46">
        <f ca="1">Monthly!R46*OFFSET('Project Map'!$I$2,S$2,0)</f>
        <v>100</v>
      </c>
      <c r="T46">
        <f ca="1">Monthly!S46*OFFSET('Project Map'!$I$2,T$2,0)</f>
        <v>0</v>
      </c>
      <c r="U46">
        <f ca="1">Monthly!T46*OFFSET('Project Map'!$I$2,U$2,0)</f>
        <v>0</v>
      </c>
      <c r="V46">
        <f ca="1">Monthly!U46*OFFSET('Project Map'!$I$2,V$2,0)</f>
        <v>75</v>
      </c>
      <c r="W46">
        <f ca="1">Monthly!V46*OFFSET('Project Map'!$I$2,W$2,0)</f>
        <v>30</v>
      </c>
    </row>
    <row r="47" spans="2:23" x14ac:dyDescent="0.25">
      <c r="B47" s="6">
        <v>46997</v>
      </c>
      <c r="C47">
        <f t="shared" ca="1" si="0"/>
        <v>811.5</v>
      </c>
      <c r="D47">
        <f t="shared" ca="1" si="1"/>
        <v>559</v>
      </c>
      <c r="E47">
        <f t="shared" ca="1" si="2"/>
        <v>162.5</v>
      </c>
      <c r="F47">
        <f ca="1">Monthly!E47*OFFSET('Project Map'!$I$2,F$2,0)</f>
        <v>120</v>
      </c>
      <c r="G47">
        <f ca="1">Monthly!F47*OFFSET('Project Map'!$I$2,G$2,0)</f>
        <v>240</v>
      </c>
      <c r="H47">
        <f ca="1">Monthly!G47*OFFSET('Project Map'!$I$2,H$2,0)</f>
        <v>0</v>
      </c>
      <c r="I47">
        <f ca="1">Monthly!H47*OFFSET('Project Map'!$I$2,I$2,0)</f>
        <v>50</v>
      </c>
      <c r="J47">
        <f ca="1">Monthly!I47*OFFSET('Project Map'!$I$2,J$2,0)</f>
        <v>78</v>
      </c>
      <c r="K47">
        <f ca="1">Monthly!J47*OFFSET('Project Map'!$I$2,K$2,0)</f>
        <v>0</v>
      </c>
      <c r="L47">
        <f ca="1">Monthly!K47*OFFSET('Project Map'!$I$2,L$2,0)</f>
        <v>0</v>
      </c>
      <c r="M47">
        <f ca="1">Monthly!L47*OFFSET('Project Map'!$I$2,M$2,0)</f>
        <v>0</v>
      </c>
      <c r="N47">
        <f ca="1">Monthly!M47*OFFSET('Project Map'!$I$2,N$2,0)</f>
        <v>0</v>
      </c>
      <c r="O47">
        <f ca="1">Monthly!N47*OFFSET('Project Map'!$I$2,O$2,0)</f>
        <v>0</v>
      </c>
      <c r="P47">
        <f ca="1">Monthly!O47*OFFSET('Project Map'!$I$2,P$2,0)</f>
        <v>77.5</v>
      </c>
      <c r="Q47">
        <f ca="1">Monthly!P47*OFFSET('Project Map'!$I$2,Q$2,0)</f>
        <v>45.999999999999993</v>
      </c>
      <c r="R47">
        <f ca="1">Monthly!Q47*OFFSET('Project Map'!$I$2,R$2,0)</f>
        <v>0</v>
      </c>
      <c r="S47">
        <f ca="1">Monthly!R47*OFFSET('Project Map'!$I$2,S$2,0)</f>
        <v>125</v>
      </c>
      <c r="T47">
        <f ca="1">Monthly!S47*OFFSET('Project Map'!$I$2,T$2,0)</f>
        <v>0</v>
      </c>
      <c r="U47">
        <f ca="1">Monthly!T47*OFFSET('Project Map'!$I$2,U$2,0)</f>
        <v>0</v>
      </c>
      <c r="V47">
        <f ca="1">Monthly!U47*OFFSET('Project Map'!$I$2,V$2,0)</f>
        <v>75</v>
      </c>
      <c r="W47">
        <f ca="1">Monthly!V47*OFFSET('Project Map'!$I$2,W$2,0)</f>
        <v>30</v>
      </c>
    </row>
    <row r="48" spans="2:23" x14ac:dyDescent="0.25">
      <c r="B48" s="6">
        <v>47027</v>
      </c>
      <c r="C48">
        <f t="shared" ca="1" si="0"/>
        <v>828</v>
      </c>
      <c r="D48">
        <f t="shared" ca="1" si="1"/>
        <v>575.5</v>
      </c>
      <c r="E48">
        <f t="shared" ca="1" si="2"/>
        <v>162.5</v>
      </c>
      <c r="F48">
        <f ca="1">Monthly!E48*OFFSET('Project Map'!$I$2,F$2,0)</f>
        <v>120</v>
      </c>
      <c r="G48">
        <f ca="1">Monthly!F48*OFFSET('Project Map'!$I$2,G$2,0)</f>
        <v>240</v>
      </c>
      <c r="H48">
        <f ca="1">Monthly!G48*OFFSET('Project Map'!$I$2,H$2,0)</f>
        <v>0</v>
      </c>
      <c r="I48">
        <f ca="1">Monthly!H48*OFFSET('Project Map'!$I$2,I$2,0)</f>
        <v>50</v>
      </c>
      <c r="J48">
        <f ca="1">Monthly!I48*OFFSET('Project Map'!$I$2,J$2,0)</f>
        <v>84.5</v>
      </c>
      <c r="K48">
        <f ca="1">Monthly!J48*OFFSET('Project Map'!$I$2,K$2,0)</f>
        <v>0</v>
      </c>
      <c r="L48">
        <f ca="1">Monthly!K48*OFFSET('Project Map'!$I$2,L$2,0)</f>
        <v>0</v>
      </c>
      <c r="M48">
        <f ca="1">Monthly!L48*OFFSET('Project Map'!$I$2,M$2,0)</f>
        <v>0</v>
      </c>
      <c r="N48">
        <f ca="1">Monthly!M48*OFFSET('Project Map'!$I$2,N$2,0)</f>
        <v>0</v>
      </c>
      <c r="O48">
        <f ca="1">Monthly!N48*OFFSET('Project Map'!$I$2,O$2,0)</f>
        <v>0</v>
      </c>
      <c r="P48">
        <f ca="1">Monthly!O48*OFFSET('Project Map'!$I$2,P$2,0)</f>
        <v>87.5</v>
      </c>
      <c r="Q48">
        <f ca="1">Monthly!P48*OFFSET('Project Map'!$I$2,Q$2,0)</f>
        <v>45.999999999999993</v>
      </c>
      <c r="R48">
        <f ca="1">Monthly!Q48*OFFSET('Project Map'!$I$2,R$2,0)</f>
        <v>0</v>
      </c>
      <c r="S48">
        <f ca="1">Monthly!R48*OFFSET('Project Map'!$I$2,S$2,0)</f>
        <v>125</v>
      </c>
      <c r="T48">
        <f ca="1">Monthly!S48*OFFSET('Project Map'!$I$2,T$2,0)</f>
        <v>0</v>
      </c>
      <c r="U48">
        <f ca="1">Monthly!T48*OFFSET('Project Map'!$I$2,U$2,0)</f>
        <v>0</v>
      </c>
      <c r="V48">
        <f ca="1">Monthly!U48*OFFSET('Project Map'!$I$2,V$2,0)</f>
        <v>75</v>
      </c>
      <c r="W48">
        <f ca="1">Monthly!V48*OFFSET('Project Map'!$I$2,W$2,0)</f>
        <v>30</v>
      </c>
    </row>
    <row r="49" spans="2:23" x14ac:dyDescent="0.25">
      <c r="B49" s="6">
        <v>47058</v>
      </c>
      <c r="C49">
        <f t="shared" ca="1" si="0"/>
        <v>842</v>
      </c>
      <c r="D49">
        <f t="shared" ca="1" si="1"/>
        <v>589.5</v>
      </c>
      <c r="E49">
        <f t="shared" ca="1" si="2"/>
        <v>162.5</v>
      </c>
      <c r="F49">
        <f ca="1">Monthly!E49*OFFSET('Project Map'!$I$2,F$2,0)</f>
        <v>120</v>
      </c>
      <c r="G49">
        <f ca="1">Monthly!F49*OFFSET('Project Map'!$I$2,G$2,0)</f>
        <v>240</v>
      </c>
      <c r="H49">
        <f ca="1">Monthly!G49*OFFSET('Project Map'!$I$2,H$2,0)</f>
        <v>0</v>
      </c>
      <c r="I49">
        <f ca="1">Monthly!H49*OFFSET('Project Map'!$I$2,I$2,0)</f>
        <v>50</v>
      </c>
      <c r="J49">
        <f ca="1">Monthly!I49*OFFSET('Project Map'!$I$2,J$2,0)</f>
        <v>91</v>
      </c>
      <c r="K49">
        <f ca="1">Monthly!J49*OFFSET('Project Map'!$I$2,K$2,0)</f>
        <v>0</v>
      </c>
      <c r="L49">
        <f ca="1">Monthly!K49*OFFSET('Project Map'!$I$2,L$2,0)</f>
        <v>0</v>
      </c>
      <c r="M49">
        <f ca="1">Monthly!L49*OFFSET('Project Map'!$I$2,M$2,0)</f>
        <v>0</v>
      </c>
      <c r="N49">
        <f ca="1">Monthly!M49*OFFSET('Project Map'!$I$2,N$2,0)</f>
        <v>0</v>
      </c>
      <c r="O49">
        <f ca="1">Monthly!N49*OFFSET('Project Map'!$I$2,O$2,0)</f>
        <v>0</v>
      </c>
      <c r="P49">
        <f ca="1">Monthly!O49*OFFSET('Project Map'!$I$2,P$2,0)</f>
        <v>95</v>
      </c>
      <c r="Q49">
        <f ca="1">Monthly!P49*OFFSET('Project Map'!$I$2,Q$2,0)</f>
        <v>45.999999999999993</v>
      </c>
      <c r="R49">
        <f ca="1">Monthly!Q49*OFFSET('Project Map'!$I$2,R$2,0)</f>
        <v>0</v>
      </c>
      <c r="S49">
        <f ca="1">Monthly!R49*OFFSET('Project Map'!$I$2,S$2,0)</f>
        <v>125</v>
      </c>
      <c r="T49">
        <f ca="1">Monthly!S49*OFFSET('Project Map'!$I$2,T$2,0)</f>
        <v>0</v>
      </c>
      <c r="U49">
        <f ca="1">Monthly!T49*OFFSET('Project Map'!$I$2,U$2,0)</f>
        <v>0</v>
      </c>
      <c r="V49">
        <f ca="1">Monthly!U49*OFFSET('Project Map'!$I$2,V$2,0)</f>
        <v>75</v>
      </c>
      <c r="W49">
        <f ca="1">Monthly!V49*OFFSET('Project Map'!$I$2,W$2,0)</f>
        <v>30</v>
      </c>
    </row>
    <row r="50" spans="2:23" x14ac:dyDescent="0.25">
      <c r="B50" s="6">
        <v>47088</v>
      </c>
      <c r="C50">
        <f t="shared" ca="1" si="0"/>
        <v>873.5</v>
      </c>
      <c r="D50">
        <f t="shared" ca="1" si="1"/>
        <v>596</v>
      </c>
      <c r="E50">
        <f t="shared" ca="1" si="2"/>
        <v>187.5</v>
      </c>
      <c r="F50">
        <f ca="1">Monthly!E50*OFFSET('Project Map'!$I$2,F$2,0)</f>
        <v>120</v>
      </c>
      <c r="G50">
        <f ca="1">Monthly!F50*OFFSET('Project Map'!$I$2,G$2,0)</f>
        <v>240</v>
      </c>
      <c r="H50">
        <f ca="1">Monthly!G50*OFFSET('Project Map'!$I$2,H$2,0)</f>
        <v>0</v>
      </c>
      <c r="I50">
        <f ca="1">Monthly!H50*OFFSET('Project Map'!$I$2,I$2,0)</f>
        <v>50</v>
      </c>
      <c r="J50">
        <f ca="1">Monthly!I50*OFFSET('Project Map'!$I$2,J$2,0)</f>
        <v>97.5</v>
      </c>
      <c r="K50">
        <f ca="1">Monthly!J50*OFFSET('Project Map'!$I$2,K$2,0)</f>
        <v>0</v>
      </c>
      <c r="L50">
        <f ca="1">Monthly!K50*OFFSET('Project Map'!$I$2,L$2,0)</f>
        <v>0</v>
      </c>
      <c r="M50">
        <f ca="1">Monthly!L50*OFFSET('Project Map'!$I$2,M$2,0)</f>
        <v>0</v>
      </c>
      <c r="N50">
        <f ca="1">Monthly!M50*OFFSET('Project Map'!$I$2,N$2,0)</f>
        <v>0</v>
      </c>
      <c r="O50">
        <f ca="1">Monthly!N50*OFFSET('Project Map'!$I$2,O$2,0)</f>
        <v>0</v>
      </c>
      <c r="P50">
        <f ca="1">Monthly!O50*OFFSET('Project Map'!$I$2,P$2,0)</f>
        <v>95</v>
      </c>
      <c r="Q50">
        <f ca="1">Monthly!P50*OFFSET('Project Map'!$I$2,Q$2,0)</f>
        <v>45.999999999999993</v>
      </c>
      <c r="R50">
        <f ca="1">Monthly!Q50*OFFSET('Project Map'!$I$2,R$2,0)</f>
        <v>0</v>
      </c>
      <c r="S50">
        <f ca="1">Monthly!R50*OFFSET('Project Map'!$I$2,S$2,0)</f>
        <v>150</v>
      </c>
      <c r="T50">
        <f ca="1">Monthly!S50*OFFSET('Project Map'!$I$2,T$2,0)</f>
        <v>0</v>
      </c>
      <c r="U50">
        <f ca="1">Monthly!T50*OFFSET('Project Map'!$I$2,U$2,0)</f>
        <v>0</v>
      </c>
      <c r="V50">
        <f ca="1">Monthly!U50*OFFSET('Project Map'!$I$2,V$2,0)</f>
        <v>75</v>
      </c>
      <c r="W50">
        <f ca="1">Monthly!V50*OFFSET('Project Map'!$I$2,W$2,0)</f>
        <v>30</v>
      </c>
    </row>
    <row r="51" spans="2:23" x14ac:dyDescent="0.25">
      <c r="B51" s="6">
        <v>47119</v>
      </c>
      <c r="C51">
        <f t="shared" ca="1" si="0"/>
        <v>973</v>
      </c>
      <c r="D51">
        <f t="shared" ca="1" si="1"/>
        <v>695.5</v>
      </c>
      <c r="E51">
        <f t="shared" ca="1" si="2"/>
        <v>187.5</v>
      </c>
      <c r="F51">
        <f ca="1">Monthly!E51*OFFSET('Project Map'!$I$2,F$2,0)</f>
        <v>120</v>
      </c>
      <c r="G51">
        <f ca="1">Monthly!F51*OFFSET('Project Map'!$I$2,G$2,0)</f>
        <v>300</v>
      </c>
      <c r="H51">
        <f ca="1">Monthly!G51*OFFSET('Project Map'!$I$2,H$2,0)</f>
        <v>0</v>
      </c>
      <c r="I51">
        <f ca="1">Monthly!H51*OFFSET('Project Map'!$I$2,I$2,0)</f>
        <v>50</v>
      </c>
      <c r="J51">
        <f ca="1">Monthly!I51*OFFSET('Project Map'!$I$2,J$2,0)</f>
        <v>104</v>
      </c>
      <c r="K51">
        <f ca="1">Monthly!J51*OFFSET('Project Map'!$I$2,K$2,0)</f>
        <v>0</v>
      </c>
      <c r="L51">
        <f ca="1">Monthly!K51*OFFSET('Project Map'!$I$2,L$2,0)</f>
        <v>0</v>
      </c>
      <c r="M51">
        <f ca="1">Monthly!L51*OFFSET('Project Map'!$I$2,M$2,0)</f>
        <v>0</v>
      </c>
      <c r="N51">
        <f ca="1">Monthly!M51*OFFSET('Project Map'!$I$2,N$2,0)</f>
        <v>0</v>
      </c>
      <c r="O51">
        <f ca="1">Monthly!N51*OFFSET('Project Map'!$I$2,O$2,0)</f>
        <v>0</v>
      </c>
      <c r="P51">
        <f ca="1">Monthly!O51*OFFSET('Project Map'!$I$2,P$2,0)</f>
        <v>115</v>
      </c>
      <c r="Q51">
        <f ca="1">Monthly!P51*OFFSET('Project Map'!$I$2,Q$2,0)</f>
        <v>45.999999999999993</v>
      </c>
      <c r="R51">
        <f ca="1">Monthly!Q51*OFFSET('Project Map'!$I$2,R$2,0)</f>
        <v>0</v>
      </c>
      <c r="S51">
        <f ca="1">Monthly!R51*OFFSET('Project Map'!$I$2,S$2,0)</f>
        <v>150</v>
      </c>
      <c r="T51">
        <f ca="1">Monthly!S51*OFFSET('Project Map'!$I$2,T$2,0)</f>
        <v>0</v>
      </c>
      <c r="U51">
        <f ca="1">Monthly!T51*OFFSET('Project Map'!$I$2,U$2,0)</f>
        <v>12.999999999999998</v>
      </c>
      <c r="V51">
        <f ca="1">Monthly!U51*OFFSET('Project Map'!$I$2,V$2,0)</f>
        <v>75</v>
      </c>
      <c r="W51">
        <f ca="1">Monthly!V51*OFFSET('Project Map'!$I$2,W$2,0)</f>
        <v>30</v>
      </c>
    </row>
    <row r="52" spans="2:23" x14ac:dyDescent="0.25">
      <c r="B52" s="6">
        <v>47150</v>
      </c>
      <c r="C52">
        <f t="shared" ca="1" si="0"/>
        <v>979.5</v>
      </c>
      <c r="D52">
        <f t="shared" ca="1" si="1"/>
        <v>702</v>
      </c>
      <c r="E52">
        <f t="shared" ca="1" si="2"/>
        <v>187.5</v>
      </c>
      <c r="F52">
        <f ca="1">Monthly!E52*OFFSET('Project Map'!$I$2,F$2,0)</f>
        <v>120</v>
      </c>
      <c r="G52">
        <f ca="1">Monthly!F52*OFFSET('Project Map'!$I$2,G$2,0)</f>
        <v>300</v>
      </c>
      <c r="H52">
        <f ca="1">Monthly!G52*OFFSET('Project Map'!$I$2,H$2,0)</f>
        <v>0</v>
      </c>
      <c r="I52">
        <f ca="1">Monthly!H52*OFFSET('Project Map'!$I$2,I$2,0)</f>
        <v>50</v>
      </c>
      <c r="J52">
        <f ca="1">Monthly!I52*OFFSET('Project Map'!$I$2,J$2,0)</f>
        <v>110.5</v>
      </c>
      <c r="K52">
        <f ca="1">Monthly!J52*OFFSET('Project Map'!$I$2,K$2,0)</f>
        <v>0</v>
      </c>
      <c r="L52">
        <f ca="1">Monthly!K52*OFFSET('Project Map'!$I$2,L$2,0)</f>
        <v>0</v>
      </c>
      <c r="M52">
        <f ca="1">Monthly!L52*OFFSET('Project Map'!$I$2,M$2,0)</f>
        <v>0</v>
      </c>
      <c r="N52">
        <f ca="1">Monthly!M52*OFFSET('Project Map'!$I$2,N$2,0)</f>
        <v>0</v>
      </c>
      <c r="O52">
        <f ca="1">Monthly!N52*OFFSET('Project Map'!$I$2,O$2,0)</f>
        <v>0</v>
      </c>
      <c r="P52">
        <f ca="1">Monthly!O52*OFFSET('Project Map'!$I$2,P$2,0)</f>
        <v>115</v>
      </c>
      <c r="Q52">
        <f ca="1">Monthly!P52*OFFSET('Project Map'!$I$2,Q$2,0)</f>
        <v>45.999999999999993</v>
      </c>
      <c r="R52">
        <f ca="1">Monthly!Q52*OFFSET('Project Map'!$I$2,R$2,0)</f>
        <v>0</v>
      </c>
      <c r="S52">
        <f ca="1">Monthly!R52*OFFSET('Project Map'!$I$2,S$2,0)</f>
        <v>150</v>
      </c>
      <c r="T52">
        <f ca="1">Monthly!S52*OFFSET('Project Map'!$I$2,T$2,0)</f>
        <v>0</v>
      </c>
      <c r="U52">
        <f ca="1">Monthly!T52*OFFSET('Project Map'!$I$2,U$2,0)</f>
        <v>12.999999999999998</v>
      </c>
      <c r="V52">
        <f ca="1">Monthly!U52*OFFSET('Project Map'!$I$2,V$2,0)</f>
        <v>75</v>
      </c>
      <c r="W52">
        <f ca="1">Monthly!V52*OFFSET('Project Map'!$I$2,W$2,0)</f>
        <v>30</v>
      </c>
    </row>
    <row r="53" spans="2:23" x14ac:dyDescent="0.25">
      <c r="B53" s="6">
        <v>47178</v>
      </c>
      <c r="C53">
        <f t="shared" ca="1" si="0"/>
        <v>1011</v>
      </c>
      <c r="D53">
        <f t="shared" ca="1" si="1"/>
        <v>708.5</v>
      </c>
      <c r="E53">
        <f t="shared" ca="1" si="2"/>
        <v>212.5</v>
      </c>
      <c r="F53">
        <f ca="1">Monthly!E53*OFFSET('Project Map'!$I$2,F$2,0)</f>
        <v>120</v>
      </c>
      <c r="G53">
        <f ca="1">Monthly!F53*OFFSET('Project Map'!$I$2,G$2,0)</f>
        <v>300</v>
      </c>
      <c r="H53">
        <f ca="1">Monthly!G53*OFFSET('Project Map'!$I$2,H$2,0)</f>
        <v>0</v>
      </c>
      <c r="I53">
        <f ca="1">Monthly!H53*OFFSET('Project Map'!$I$2,I$2,0)</f>
        <v>50</v>
      </c>
      <c r="J53">
        <f ca="1">Monthly!I53*OFFSET('Project Map'!$I$2,J$2,0)</f>
        <v>117</v>
      </c>
      <c r="K53">
        <f ca="1">Monthly!J53*OFFSET('Project Map'!$I$2,K$2,0)</f>
        <v>0</v>
      </c>
      <c r="L53">
        <f ca="1">Monthly!K53*OFFSET('Project Map'!$I$2,L$2,0)</f>
        <v>0</v>
      </c>
      <c r="M53">
        <f ca="1">Monthly!L53*OFFSET('Project Map'!$I$2,M$2,0)</f>
        <v>0</v>
      </c>
      <c r="N53">
        <f ca="1">Monthly!M53*OFFSET('Project Map'!$I$2,N$2,0)</f>
        <v>0</v>
      </c>
      <c r="O53">
        <f ca="1">Monthly!N53*OFFSET('Project Map'!$I$2,O$2,0)</f>
        <v>0</v>
      </c>
      <c r="P53">
        <f ca="1">Monthly!O53*OFFSET('Project Map'!$I$2,P$2,0)</f>
        <v>115</v>
      </c>
      <c r="Q53">
        <f ca="1">Monthly!P53*OFFSET('Project Map'!$I$2,Q$2,0)</f>
        <v>45.999999999999993</v>
      </c>
      <c r="R53">
        <f ca="1">Monthly!Q53*OFFSET('Project Map'!$I$2,R$2,0)</f>
        <v>0</v>
      </c>
      <c r="S53">
        <f ca="1">Monthly!R53*OFFSET('Project Map'!$I$2,S$2,0)</f>
        <v>175</v>
      </c>
      <c r="T53">
        <f ca="1">Monthly!S53*OFFSET('Project Map'!$I$2,T$2,0)</f>
        <v>0</v>
      </c>
      <c r="U53">
        <f ca="1">Monthly!T53*OFFSET('Project Map'!$I$2,U$2,0)</f>
        <v>12.999999999999998</v>
      </c>
      <c r="V53">
        <f ca="1">Monthly!U53*OFFSET('Project Map'!$I$2,V$2,0)</f>
        <v>75</v>
      </c>
      <c r="W53">
        <f ca="1">Monthly!V53*OFFSET('Project Map'!$I$2,W$2,0)</f>
        <v>30</v>
      </c>
    </row>
    <row r="54" spans="2:23" x14ac:dyDescent="0.25">
      <c r="B54" s="6">
        <v>47209</v>
      </c>
      <c r="C54">
        <f t="shared" ca="1" si="0"/>
        <v>1035</v>
      </c>
      <c r="D54">
        <f t="shared" ca="1" si="1"/>
        <v>732.5</v>
      </c>
      <c r="E54">
        <f t="shared" ca="1" si="2"/>
        <v>212.5</v>
      </c>
      <c r="F54">
        <f ca="1">Monthly!E54*OFFSET('Project Map'!$I$2,F$2,0)</f>
        <v>120</v>
      </c>
      <c r="G54">
        <f ca="1">Monthly!F54*OFFSET('Project Map'!$I$2,G$2,0)</f>
        <v>300</v>
      </c>
      <c r="H54">
        <f ca="1">Monthly!G54*OFFSET('Project Map'!$I$2,H$2,0)</f>
        <v>0</v>
      </c>
      <c r="I54">
        <f ca="1">Monthly!H54*OFFSET('Project Map'!$I$2,I$2,0)</f>
        <v>50</v>
      </c>
      <c r="J54">
        <f ca="1">Monthly!I54*OFFSET('Project Map'!$I$2,J$2,0)</f>
        <v>123.5</v>
      </c>
      <c r="K54">
        <f ca="1">Monthly!J54*OFFSET('Project Map'!$I$2,K$2,0)</f>
        <v>0</v>
      </c>
      <c r="L54">
        <f ca="1">Monthly!K54*OFFSET('Project Map'!$I$2,L$2,0)</f>
        <v>0</v>
      </c>
      <c r="M54">
        <f ca="1">Monthly!L54*OFFSET('Project Map'!$I$2,M$2,0)</f>
        <v>0</v>
      </c>
      <c r="N54">
        <f ca="1">Monthly!M54*OFFSET('Project Map'!$I$2,N$2,0)</f>
        <v>0</v>
      </c>
      <c r="O54">
        <f ca="1">Monthly!N54*OFFSET('Project Map'!$I$2,O$2,0)</f>
        <v>0</v>
      </c>
      <c r="P54">
        <f ca="1">Monthly!O54*OFFSET('Project Map'!$I$2,P$2,0)</f>
        <v>132.5</v>
      </c>
      <c r="Q54">
        <f ca="1">Monthly!P54*OFFSET('Project Map'!$I$2,Q$2,0)</f>
        <v>45.999999999999993</v>
      </c>
      <c r="R54">
        <f ca="1">Monthly!Q54*OFFSET('Project Map'!$I$2,R$2,0)</f>
        <v>0</v>
      </c>
      <c r="S54">
        <f ca="1">Monthly!R54*OFFSET('Project Map'!$I$2,S$2,0)</f>
        <v>175</v>
      </c>
      <c r="T54">
        <f ca="1">Monthly!S54*OFFSET('Project Map'!$I$2,T$2,0)</f>
        <v>0</v>
      </c>
      <c r="U54">
        <f ca="1">Monthly!T54*OFFSET('Project Map'!$I$2,U$2,0)</f>
        <v>12.999999999999998</v>
      </c>
      <c r="V54">
        <f ca="1">Monthly!U54*OFFSET('Project Map'!$I$2,V$2,0)</f>
        <v>75</v>
      </c>
      <c r="W54">
        <f ca="1">Monthly!V54*OFFSET('Project Map'!$I$2,W$2,0)</f>
        <v>30</v>
      </c>
    </row>
    <row r="55" spans="2:23" x14ac:dyDescent="0.25">
      <c r="B55" s="6">
        <v>47239</v>
      </c>
      <c r="C55">
        <f t="shared" ca="1" si="0"/>
        <v>1041.5</v>
      </c>
      <c r="D55">
        <f t="shared" ca="1" si="1"/>
        <v>739</v>
      </c>
      <c r="E55">
        <f t="shared" ca="1" si="2"/>
        <v>212.5</v>
      </c>
      <c r="F55">
        <f ca="1">Monthly!E55*OFFSET('Project Map'!$I$2,F$2,0)</f>
        <v>120</v>
      </c>
      <c r="G55">
        <f ca="1">Monthly!F55*OFFSET('Project Map'!$I$2,G$2,0)</f>
        <v>300</v>
      </c>
      <c r="H55">
        <f ca="1">Monthly!G55*OFFSET('Project Map'!$I$2,H$2,0)</f>
        <v>0</v>
      </c>
      <c r="I55">
        <f ca="1">Monthly!H55*OFFSET('Project Map'!$I$2,I$2,0)</f>
        <v>50</v>
      </c>
      <c r="J55">
        <f ca="1">Monthly!I55*OFFSET('Project Map'!$I$2,J$2,0)</f>
        <v>130</v>
      </c>
      <c r="K55">
        <f ca="1">Monthly!J55*OFFSET('Project Map'!$I$2,K$2,0)</f>
        <v>0</v>
      </c>
      <c r="L55">
        <f ca="1">Monthly!K55*OFFSET('Project Map'!$I$2,L$2,0)</f>
        <v>0</v>
      </c>
      <c r="M55">
        <f ca="1">Monthly!L55*OFFSET('Project Map'!$I$2,M$2,0)</f>
        <v>0</v>
      </c>
      <c r="N55">
        <f ca="1">Monthly!M55*OFFSET('Project Map'!$I$2,N$2,0)</f>
        <v>0</v>
      </c>
      <c r="O55">
        <f ca="1">Monthly!N55*OFFSET('Project Map'!$I$2,O$2,0)</f>
        <v>0</v>
      </c>
      <c r="P55">
        <f ca="1">Monthly!O55*OFFSET('Project Map'!$I$2,P$2,0)</f>
        <v>132.5</v>
      </c>
      <c r="Q55">
        <f ca="1">Monthly!P55*OFFSET('Project Map'!$I$2,Q$2,0)</f>
        <v>45.999999999999993</v>
      </c>
      <c r="R55">
        <f ca="1">Monthly!Q55*OFFSET('Project Map'!$I$2,R$2,0)</f>
        <v>0</v>
      </c>
      <c r="S55">
        <f ca="1">Monthly!R55*OFFSET('Project Map'!$I$2,S$2,0)</f>
        <v>175</v>
      </c>
      <c r="T55">
        <f ca="1">Monthly!S55*OFFSET('Project Map'!$I$2,T$2,0)</f>
        <v>0</v>
      </c>
      <c r="U55">
        <f ca="1">Monthly!T55*OFFSET('Project Map'!$I$2,U$2,0)</f>
        <v>12.999999999999998</v>
      </c>
      <c r="V55">
        <f ca="1">Monthly!U55*OFFSET('Project Map'!$I$2,V$2,0)</f>
        <v>75</v>
      </c>
      <c r="W55">
        <f ca="1">Monthly!V55*OFFSET('Project Map'!$I$2,W$2,0)</f>
        <v>30</v>
      </c>
    </row>
    <row r="56" spans="2:23" x14ac:dyDescent="0.25">
      <c r="B56" s="6">
        <v>47270</v>
      </c>
      <c r="C56">
        <f t="shared" ca="1" si="0"/>
        <v>1073</v>
      </c>
      <c r="D56">
        <f t="shared" ca="1" si="1"/>
        <v>745.5</v>
      </c>
      <c r="E56">
        <f t="shared" ca="1" si="2"/>
        <v>237.5</v>
      </c>
      <c r="F56">
        <f ca="1">Monthly!E56*OFFSET('Project Map'!$I$2,F$2,0)</f>
        <v>120</v>
      </c>
      <c r="G56">
        <f ca="1">Monthly!F56*OFFSET('Project Map'!$I$2,G$2,0)</f>
        <v>300</v>
      </c>
      <c r="H56">
        <f ca="1">Monthly!G56*OFFSET('Project Map'!$I$2,H$2,0)</f>
        <v>0</v>
      </c>
      <c r="I56">
        <f ca="1">Monthly!H56*OFFSET('Project Map'!$I$2,I$2,0)</f>
        <v>50</v>
      </c>
      <c r="J56">
        <f ca="1">Monthly!I56*OFFSET('Project Map'!$I$2,J$2,0)</f>
        <v>136.5</v>
      </c>
      <c r="K56">
        <f ca="1">Monthly!J56*OFFSET('Project Map'!$I$2,K$2,0)</f>
        <v>0</v>
      </c>
      <c r="L56">
        <f ca="1">Monthly!K56*OFFSET('Project Map'!$I$2,L$2,0)</f>
        <v>0</v>
      </c>
      <c r="M56">
        <f ca="1">Monthly!L56*OFFSET('Project Map'!$I$2,M$2,0)</f>
        <v>0</v>
      </c>
      <c r="N56">
        <f ca="1">Monthly!M56*OFFSET('Project Map'!$I$2,N$2,0)</f>
        <v>0</v>
      </c>
      <c r="O56">
        <f ca="1">Monthly!N56*OFFSET('Project Map'!$I$2,O$2,0)</f>
        <v>0</v>
      </c>
      <c r="P56">
        <f ca="1">Monthly!O56*OFFSET('Project Map'!$I$2,P$2,0)</f>
        <v>132.5</v>
      </c>
      <c r="Q56">
        <f ca="1">Monthly!P56*OFFSET('Project Map'!$I$2,Q$2,0)</f>
        <v>45.999999999999993</v>
      </c>
      <c r="R56">
        <f ca="1">Monthly!Q56*OFFSET('Project Map'!$I$2,R$2,0)</f>
        <v>0</v>
      </c>
      <c r="S56">
        <f ca="1">Monthly!R56*OFFSET('Project Map'!$I$2,S$2,0)</f>
        <v>200</v>
      </c>
      <c r="T56">
        <f ca="1">Monthly!S56*OFFSET('Project Map'!$I$2,T$2,0)</f>
        <v>0</v>
      </c>
      <c r="U56">
        <f ca="1">Monthly!T56*OFFSET('Project Map'!$I$2,U$2,0)</f>
        <v>12.999999999999998</v>
      </c>
      <c r="V56">
        <f ca="1">Monthly!U56*OFFSET('Project Map'!$I$2,V$2,0)</f>
        <v>75</v>
      </c>
      <c r="W56">
        <f ca="1">Monthly!V56*OFFSET('Project Map'!$I$2,W$2,0)</f>
        <v>30</v>
      </c>
    </row>
    <row r="57" spans="2:23" x14ac:dyDescent="0.25">
      <c r="B57" s="6">
        <v>47300</v>
      </c>
      <c r="C57">
        <f t="shared" ca="1" si="0"/>
        <v>1196.0999999999999</v>
      </c>
      <c r="D57">
        <f t="shared" ca="1" si="1"/>
        <v>831.1</v>
      </c>
      <c r="E57">
        <f t="shared" ca="1" si="2"/>
        <v>275</v>
      </c>
      <c r="F57">
        <f ca="1">Monthly!E57*OFFSET('Project Map'!$I$2,F$2,0)</f>
        <v>120</v>
      </c>
      <c r="G57">
        <f ca="1">Monthly!F57*OFFSET('Project Map'!$I$2,G$2,0)</f>
        <v>321.60000000000002</v>
      </c>
      <c r="H57">
        <f ca="1">Monthly!G57*OFFSET('Project Map'!$I$2,H$2,0)</f>
        <v>0</v>
      </c>
      <c r="I57">
        <f ca="1">Monthly!H57*OFFSET('Project Map'!$I$2,I$2,0)</f>
        <v>50</v>
      </c>
      <c r="J57">
        <f ca="1">Monthly!I57*OFFSET('Project Map'!$I$2,J$2,0)</f>
        <v>143</v>
      </c>
      <c r="K57">
        <f ca="1">Monthly!J57*OFFSET('Project Map'!$I$2,K$2,0)</f>
        <v>0</v>
      </c>
      <c r="L57">
        <f ca="1">Monthly!K57*OFFSET('Project Map'!$I$2,L$2,0)</f>
        <v>0</v>
      </c>
      <c r="M57">
        <f ca="1">Monthly!L57*OFFSET('Project Map'!$I$2,M$2,0)</f>
        <v>0</v>
      </c>
      <c r="N57">
        <f ca="1">Monthly!M57*OFFSET('Project Map'!$I$2,N$2,0)</f>
        <v>0</v>
      </c>
      <c r="O57">
        <f ca="1">Monthly!N57*OFFSET('Project Map'!$I$2,O$2,0)</f>
        <v>0</v>
      </c>
      <c r="P57">
        <f ca="1">Monthly!O57*OFFSET('Project Map'!$I$2,P$2,0)</f>
        <v>152.5</v>
      </c>
      <c r="Q57">
        <f ca="1">Monthly!P57*OFFSET('Project Map'!$I$2,Q$2,0)</f>
        <v>45.999999999999993</v>
      </c>
      <c r="R57">
        <f ca="1">Monthly!Q57*OFFSET('Project Map'!$I$2,R$2,0)</f>
        <v>0</v>
      </c>
      <c r="S57">
        <f ca="1">Monthly!R57*OFFSET('Project Map'!$I$2,S$2,0)</f>
        <v>200</v>
      </c>
      <c r="T57">
        <f ca="1">Monthly!S57*OFFSET('Project Map'!$I$2,T$2,0)</f>
        <v>0</v>
      </c>
      <c r="U57">
        <f ca="1">Monthly!T57*OFFSET('Project Map'!$I$2,U$2,0)</f>
        <v>12.999999999999998</v>
      </c>
      <c r="V57">
        <f ca="1">Monthly!U57*OFFSET('Project Map'!$I$2,V$2,0)</f>
        <v>150</v>
      </c>
      <c r="W57">
        <f ca="1">Monthly!V57*OFFSET('Project Map'!$I$2,W$2,0)</f>
        <v>30</v>
      </c>
    </row>
    <row r="58" spans="2:23" x14ac:dyDescent="0.25">
      <c r="B58" s="6">
        <v>47331</v>
      </c>
      <c r="C58">
        <f t="shared" ca="1" si="0"/>
        <v>1202.5999999999999</v>
      </c>
      <c r="D58">
        <f t="shared" ca="1" si="1"/>
        <v>837.6</v>
      </c>
      <c r="E58">
        <f t="shared" ca="1" si="2"/>
        <v>275</v>
      </c>
      <c r="F58">
        <f ca="1">Monthly!E58*OFFSET('Project Map'!$I$2,F$2,0)</f>
        <v>120</v>
      </c>
      <c r="G58">
        <f ca="1">Monthly!F58*OFFSET('Project Map'!$I$2,G$2,0)</f>
        <v>321.60000000000002</v>
      </c>
      <c r="H58">
        <f ca="1">Monthly!G58*OFFSET('Project Map'!$I$2,H$2,0)</f>
        <v>0</v>
      </c>
      <c r="I58">
        <f ca="1">Monthly!H58*OFFSET('Project Map'!$I$2,I$2,0)</f>
        <v>50</v>
      </c>
      <c r="J58">
        <f ca="1">Monthly!I58*OFFSET('Project Map'!$I$2,J$2,0)</f>
        <v>149.5</v>
      </c>
      <c r="K58">
        <f ca="1">Monthly!J58*OFFSET('Project Map'!$I$2,K$2,0)</f>
        <v>0</v>
      </c>
      <c r="L58">
        <f ca="1">Monthly!K58*OFFSET('Project Map'!$I$2,L$2,0)</f>
        <v>0</v>
      </c>
      <c r="M58">
        <f ca="1">Monthly!L58*OFFSET('Project Map'!$I$2,M$2,0)</f>
        <v>0</v>
      </c>
      <c r="N58">
        <f ca="1">Monthly!M58*OFFSET('Project Map'!$I$2,N$2,0)</f>
        <v>0</v>
      </c>
      <c r="O58">
        <f ca="1">Monthly!N58*OFFSET('Project Map'!$I$2,O$2,0)</f>
        <v>0</v>
      </c>
      <c r="P58">
        <f ca="1">Monthly!O58*OFFSET('Project Map'!$I$2,P$2,0)</f>
        <v>152.5</v>
      </c>
      <c r="Q58">
        <f ca="1">Monthly!P58*OFFSET('Project Map'!$I$2,Q$2,0)</f>
        <v>45.999999999999993</v>
      </c>
      <c r="R58">
        <f ca="1">Monthly!Q58*OFFSET('Project Map'!$I$2,R$2,0)</f>
        <v>0</v>
      </c>
      <c r="S58">
        <f ca="1">Monthly!R58*OFFSET('Project Map'!$I$2,S$2,0)</f>
        <v>200</v>
      </c>
      <c r="T58">
        <f ca="1">Monthly!S58*OFFSET('Project Map'!$I$2,T$2,0)</f>
        <v>0</v>
      </c>
      <c r="U58">
        <f ca="1">Monthly!T58*OFFSET('Project Map'!$I$2,U$2,0)</f>
        <v>12.999999999999998</v>
      </c>
      <c r="V58">
        <f ca="1">Monthly!U58*OFFSET('Project Map'!$I$2,V$2,0)</f>
        <v>150</v>
      </c>
      <c r="W58">
        <f ca="1">Monthly!V58*OFFSET('Project Map'!$I$2,W$2,0)</f>
        <v>30</v>
      </c>
    </row>
    <row r="59" spans="2:23" x14ac:dyDescent="0.25">
      <c r="B59" s="6">
        <v>47362</v>
      </c>
      <c r="C59">
        <f t="shared" ca="1" si="0"/>
        <v>1203.0999999999999</v>
      </c>
      <c r="D59">
        <f t="shared" ca="1" si="1"/>
        <v>838.1</v>
      </c>
      <c r="E59">
        <f t="shared" ca="1" si="2"/>
        <v>275</v>
      </c>
      <c r="F59">
        <f ca="1">Monthly!E59*OFFSET('Project Map'!$I$2,F$2,0)</f>
        <v>120</v>
      </c>
      <c r="G59">
        <f ca="1">Monthly!F59*OFFSET('Project Map'!$I$2,G$2,0)</f>
        <v>321.60000000000002</v>
      </c>
      <c r="H59">
        <f ca="1">Monthly!G59*OFFSET('Project Map'!$I$2,H$2,0)</f>
        <v>0</v>
      </c>
      <c r="I59">
        <f ca="1">Monthly!H59*OFFSET('Project Map'!$I$2,I$2,0)</f>
        <v>50</v>
      </c>
      <c r="J59">
        <f ca="1">Monthly!I59*OFFSET('Project Map'!$I$2,J$2,0)</f>
        <v>150</v>
      </c>
      <c r="K59">
        <f ca="1">Monthly!J59*OFFSET('Project Map'!$I$2,K$2,0)</f>
        <v>0</v>
      </c>
      <c r="L59">
        <f ca="1">Monthly!K59*OFFSET('Project Map'!$I$2,L$2,0)</f>
        <v>0</v>
      </c>
      <c r="M59">
        <f ca="1">Monthly!L59*OFFSET('Project Map'!$I$2,M$2,0)</f>
        <v>0</v>
      </c>
      <c r="N59">
        <f ca="1">Monthly!M59*OFFSET('Project Map'!$I$2,N$2,0)</f>
        <v>0</v>
      </c>
      <c r="O59">
        <f ca="1">Monthly!N59*OFFSET('Project Map'!$I$2,O$2,0)</f>
        <v>0</v>
      </c>
      <c r="P59">
        <f ca="1">Monthly!O59*OFFSET('Project Map'!$I$2,P$2,0)</f>
        <v>152.5</v>
      </c>
      <c r="Q59">
        <f ca="1">Monthly!P59*OFFSET('Project Map'!$I$2,Q$2,0)</f>
        <v>45.999999999999993</v>
      </c>
      <c r="R59">
        <f ca="1">Monthly!Q59*OFFSET('Project Map'!$I$2,R$2,0)</f>
        <v>0</v>
      </c>
      <c r="S59">
        <f ca="1">Monthly!R59*OFFSET('Project Map'!$I$2,S$2,0)</f>
        <v>200</v>
      </c>
      <c r="T59">
        <f ca="1">Monthly!S59*OFFSET('Project Map'!$I$2,T$2,0)</f>
        <v>0</v>
      </c>
      <c r="U59">
        <f ca="1">Monthly!T59*OFFSET('Project Map'!$I$2,U$2,0)</f>
        <v>12.999999999999998</v>
      </c>
      <c r="V59">
        <f ca="1">Monthly!U59*OFFSET('Project Map'!$I$2,V$2,0)</f>
        <v>150</v>
      </c>
      <c r="W59">
        <f ca="1">Monthly!V59*OFFSET('Project Map'!$I$2,W$2,0)</f>
        <v>30</v>
      </c>
    </row>
    <row r="60" spans="2:23" x14ac:dyDescent="0.25">
      <c r="B60" s="6">
        <v>47392</v>
      </c>
      <c r="C60">
        <f t="shared" ca="1" si="0"/>
        <v>1233.0999999999999</v>
      </c>
      <c r="D60">
        <f t="shared" ca="1" si="1"/>
        <v>868.1</v>
      </c>
      <c r="E60">
        <f t="shared" ca="1" si="2"/>
        <v>275</v>
      </c>
      <c r="F60">
        <f ca="1">Monthly!E60*OFFSET('Project Map'!$I$2,F$2,0)</f>
        <v>120</v>
      </c>
      <c r="G60">
        <f ca="1">Monthly!F60*OFFSET('Project Map'!$I$2,G$2,0)</f>
        <v>321.60000000000002</v>
      </c>
      <c r="H60">
        <f ca="1">Monthly!G60*OFFSET('Project Map'!$I$2,H$2,0)</f>
        <v>0</v>
      </c>
      <c r="I60">
        <f ca="1">Monthly!H60*OFFSET('Project Map'!$I$2,I$2,0)</f>
        <v>50</v>
      </c>
      <c r="J60">
        <f ca="1">Monthly!I60*OFFSET('Project Map'!$I$2,J$2,0)</f>
        <v>162.5</v>
      </c>
      <c r="K60">
        <f ca="1">Monthly!J60*OFFSET('Project Map'!$I$2,K$2,0)</f>
        <v>0</v>
      </c>
      <c r="L60">
        <f ca="1">Monthly!K60*OFFSET('Project Map'!$I$2,L$2,0)</f>
        <v>0</v>
      </c>
      <c r="M60">
        <f ca="1">Monthly!L60*OFFSET('Project Map'!$I$2,M$2,0)</f>
        <v>0</v>
      </c>
      <c r="N60">
        <f ca="1">Monthly!M60*OFFSET('Project Map'!$I$2,N$2,0)</f>
        <v>0</v>
      </c>
      <c r="O60">
        <f ca="1">Monthly!N60*OFFSET('Project Map'!$I$2,O$2,0)</f>
        <v>0</v>
      </c>
      <c r="P60">
        <f ca="1">Monthly!O60*OFFSET('Project Map'!$I$2,P$2,0)</f>
        <v>170</v>
      </c>
      <c r="Q60">
        <f ca="1">Monthly!P60*OFFSET('Project Map'!$I$2,Q$2,0)</f>
        <v>45.999999999999993</v>
      </c>
      <c r="R60">
        <f ca="1">Monthly!Q60*OFFSET('Project Map'!$I$2,R$2,0)</f>
        <v>0</v>
      </c>
      <c r="S60">
        <f ca="1">Monthly!R60*OFFSET('Project Map'!$I$2,S$2,0)</f>
        <v>200</v>
      </c>
      <c r="T60">
        <f ca="1">Monthly!S60*OFFSET('Project Map'!$I$2,T$2,0)</f>
        <v>0</v>
      </c>
      <c r="U60">
        <f ca="1">Monthly!T60*OFFSET('Project Map'!$I$2,U$2,0)</f>
        <v>12.999999999999998</v>
      </c>
      <c r="V60">
        <f ca="1">Monthly!U60*OFFSET('Project Map'!$I$2,V$2,0)</f>
        <v>150</v>
      </c>
      <c r="W60">
        <f ca="1">Monthly!V60*OFFSET('Project Map'!$I$2,W$2,0)</f>
        <v>30</v>
      </c>
    </row>
    <row r="61" spans="2:23" x14ac:dyDescent="0.25">
      <c r="B61" s="6">
        <v>47423</v>
      </c>
      <c r="C61">
        <f t="shared" ca="1" si="0"/>
        <v>1239.5999999999999</v>
      </c>
      <c r="D61">
        <f t="shared" ca="1" si="1"/>
        <v>874.6</v>
      </c>
      <c r="E61">
        <f t="shared" ca="1" si="2"/>
        <v>275</v>
      </c>
      <c r="F61">
        <f ca="1">Monthly!E61*OFFSET('Project Map'!$I$2,F$2,0)</f>
        <v>120</v>
      </c>
      <c r="G61">
        <f ca="1">Monthly!F61*OFFSET('Project Map'!$I$2,G$2,0)</f>
        <v>321.60000000000002</v>
      </c>
      <c r="H61">
        <f ca="1">Monthly!G61*OFFSET('Project Map'!$I$2,H$2,0)</f>
        <v>0</v>
      </c>
      <c r="I61">
        <f ca="1">Monthly!H61*OFFSET('Project Map'!$I$2,I$2,0)</f>
        <v>50</v>
      </c>
      <c r="J61">
        <f ca="1">Monthly!I61*OFFSET('Project Map'!$I$2,J$2,0)</f>
        <v>169</v>
      </c>
      <c r="K61">
        <f ca="1">Monthly!J61*OFFSET('Project Map'!$I$2,K$2,0)</f>
        <v>0</v>
      </c>
      <c r="L61">
        <f ca="1">Monthly!K61*OFFSET('Project Map'!$I$2,L$2,0)</f>
        <v>0</v>
      </c>
      <c r="M61">
        <f ca="1">Monthly!L61*OFFSET('Project Map'!$I$2,M$2,0)</f>
        <v>0</v>
      </c>
      <c r="N61">
        <f ca="1">Monthly!M61*OFFSET('Project Map'!$I$2,N$2,0)</f>
        <v>0</v>
      </c>
      <c r="O61">
        <f ca="1">Monthly!N61*OFFSET('Project Map'!$I$2,O$2,0)</f>
        <v>0</v>
      </c>
      <c r="P61">
        <f ca="1">Monthly!O61*OFFSET('Project Map'!$I$2,P$2,0)</f>
        <v>170</v>
      </c>
      <c r="Q61">
        <f ca="1">Monthly!P61*OFFSET('Project Map'!$I$2,Q$2,0)</f>
        <v>45.999999999999993</v>
      </c>
      <c r="R61">
        <f ca="1">Monthly!Q61*OFFSET('Project Map'!$I$2,R$2,0)</f>
        <v>0</v>
      </c>
      <c r="S61">
        <f ca="1">Monthly!R61*OFFSET('Project Map'!$I$2,S$2,0)</f>
        <v>200</v>
      </c>
      <c r="T61">
        <f ca="1">Monthly!S61*OFFSET('Project Map'!$I$2,T$2,0)</f>
        <v>0</v>
      </c>
      <c r="U61">
        <f ca="1">Monthly!T61*OFFSET('Project Map'!$I$2,U$2,0)</f>
        <v>12.999999999999998</v>
      </c>
      <c r="V61">
        <f ca="1">Monthly!U61*OFFSET('Project Map'!$I$2,V$2,0)</f>
        <v>150</v>
      </c>
      <c r="W61">
        <f ca="1">Monthly!V61*OFFSET('Project Map'!$I$2,W$2,0)</f>
        <v>30</v>
      </c>
    </row>
    <row r="62" spans="2:23" x14ac:dyDescent="0.25">
      <c r="B62" s="6">
        <v>47453</v>
      </c>
      <c r="C62">
        <f t="shared" ca="1" si="0"/>
        <v>1252.0999999999999</v>
      </c>
      <c r="D62">
        <f t="shared" ca="1" si="1"/>
        <v>887.1</v>
      </c>
      <c r="E62">
        <f t="shared" ca="1" si="2"/>
        <v>275</v>
      </c>
      <c r="F62">
        <f ca="1">Monthly!E62*OFFSET('Project Map'!$I$2,F$2,0)</f>
        <v>120</v>
      </c>
      <c r="G62">
        <f ca="1">Monthly!F62*OFFSET('Project Map'!$I$2,G$2,0)</f>
        <v>321.60000000000002</v>
      </c>
      <c r="H62">
        <f ca="1">Monthly!G62*OFFSET('Project Map'!$I$2,H$2,0)</f>
        <v>0</v>
      </c>
      <c r="I62">
        <f ca="1">Monthly!H62*OFFSET('Project Map'!$I$2,I$2,0)</f>
        <v>50</v>
      </c>
      <c r="J62">
        <f ca="1">Monthly!I62*OFFSET('Project Map'!$I$2,J$2,0)</f>
        <v>181.5</v>
      </c>
      <c r="K62">
        <f ca="1">Monthly!J62*OFFSET('Project Map'!$I$2,K$2,0)</f>
        <v>0</v>
      </c>
      <c r="L62">
        <f ca="1">Monthly!K62*OFFSET('Project Map'!$I$2,L$2,0)</f>
        <v>0</v>
      </c>
      <c r="M62">
        <f ca="1">Monthly!L62*OFFSET('Project Map'!$I$2,M$2,0)</f>
        <v>0</v>
      </c>
      <c r="N62">
        <f ca="1">Monthly!M62*OFFSET('Project Map'!$I$2,N$2,0)</f>
        <v>0</v>
      </c>
      <c r="O62">
        <f ca="1">Monthly!N62*OFFSET('Project Map'!$I$2,O$2,0)</f>
        <v>0</v>
      </c>
      <c r="P62">
        <f ca="1">Monthly!O62*OFFSET('Project Map'!$I$2,P$2,0)</f>
        <v>170</v>
      </c>
      <c r="Q62">
        <f ca="1">Monthly!P62*OFFSET('Project Map'!$I$2,Q$2,0)</f>
        <v>45.999999999999993</v>
      </c>
      <c r="R62">
        <f ca="1">Monthly!Q62*OFFSET('Project Map'!$I$2,R$2,0)</f>
        <v>0</v>
      </c>
      <c r="S62">
        <f ca="1">Monthly!R62*OFFSET('Project Map'!$I$2,S$2,0)</f>
        <v>200</v>
      </c>
      <c r="T62">
        <f ca="1">Monthly!S62*OFFSET('Project Map'!$I$2,T$2,0)</f>
        <v>0</v>
      </c>
      <c r="U62">
        <f ca="1">Monthly!T62*OFFSET('Project Map'!$I$2,U$2,0)</f>
        <v>12.999999999999998</v>
      </c>
      <c r="V62">
        <f ca="1">Monthly!U62*OFFSET('Project Map'!$I$2,V$2,0)</f>
        <v>150</v>
      </c>
      <c r="W62">
        <f ca="1">Monthly!V62*OFFSET('Project Map'!$I$2,W$2,0)</f>
        <v>30</v>
      </c>
    </row>
    <row r="63" spans="2:23" x14ac:dyDescent="0.25">
      <c r="B63" s="6">
        <v>47484</v>
      </c>
      <c r="C63">
        <f t="shared" ca="1" si="0"/>
        <v>1393.1</v>
      </c>
      <c r="D63">
        <f t="shared" ca="1" si="1"/>
        <v>1006.1</v>
      </c>
      <c r="E63">
        <f t="shared" ca="1" si="2"/>
        <v>297</v>
      </c>
      <c r="F63">
        <f ca="1">Monthly!E63*OFFSET('Project Map'!$I$2,F$2,0)</f>
        <v>120</v>
      </c>
      <c r="G63">
        <f ca="1">Monthly!F63*OFFSET('Project Map'!$I$2,G$2,0)</f>
        <v>321.60000000000002</v>
      </c>
      <c r="H63">
        <f ca="1">Monthly!G63*OFFSET('Project Map'!$I$2,H$2,0)</f>
        <v>75</v>
      </c>
      <c r="I63">
        <f ca="1">Monthly!H63*OFFSET('Project Map'!$I$2,I$2,0)</f>
        <v>50</v>
      </c>
      <c r="J63">
        <f ca="1">Monthly!I63*OFFSET('Project Map'!$I$2,J$2,0)</f>
        <v>187.5</v>
      </c>
      <c r="K63">
        <f ca="1">Monthly!J63*OFFSET('Project Map'!$I$2,K$2,0)</f>
        <v>0</v>
      </c>
      <c r="L63">
        <f ca="1">Monthly!K63*OFFSET('Project Map'!$I$2,L$2,0)</f>
        <v>0</v>
      </c>
      <c r="M63">
        <f ca="1">Monthly!L63*OFFSET('Project Map'!$I$2,M$2,0)</f>
        <v>0</v>
      </c>
      <c r="N63">
        <f ca="1">Monthly!M63*OFFSET('Project Map'!$I$2,N$2,0)</f>
        <v>43.999999999999993</v>
      </c>
      <c r="O63">
        <f ca="1">Monthly!N63*OFFSET('Project Map'!$I$2,O$2,0)</f>
        <v>0</v>
      </c>
      <c r="P63">
        <f ca="1">Monthly!O63*OFFSET('Project Map'!$I$2,P$2,0)</f>
        <v>180</v>
      </c>
      <c r="Q63">
        <f ca="1">Monthly!P63*OFFSET('Project Map'!$I$2,Q$2,0)</f>
        <v>45.999999999999993</v>
      </c>
      <c r="R63">
        <f ca="1">Monthly!Q63*OFFSET('Project Map'!$I$2,R$2,0)</f>
        <v>0</v>
      </c>
      <c r="S63">
        <f ca="1">Monthly!R63*OFFSET('Project Map'!$I$2,S$2,0)</f>
        <v>200</v>
      </c>
      <c r="T63">
        <f ca="1">Monthly!S63*OFFSET('Project Map'!$I$2,T$2,0)</f>
        <v>6</v>
      </c>
      <c r="U63">
        <f ca="1">Monthly!T63*OFFSET('Project Map'!$I$2,U$2,0)</f>
        <v>12.999999999999998</v>
      </c>
      <c r="V63">
        <f ca="1">Monthly!U63*OFFSET('Project Map'!$I$2,V$2,0)</f>
        <v>150</v>
      </c>
      <c r="W63">
        <f ca="1">Monthly!V63*OFFSET('Project Map'!$I$2,W$2,0)</f>
        <v>30</v>
      </c>
    </row>
    <row r="64" spans="2:23" x14ac:dyDescent="0.25">
      <c r="B64" s="6">
        <v>47515</v>
      </c>
      <c r="C64">
        <f t="shared" ca="1" si="0"/>
        <v>1399.6</v>
      </c>
      <c r="D64">
        <f t="shared" ca="1" si="1"/>
        <v>1012.6</v>
      </c>
      <c r="E64">
        <f t="shared" ca="1" si="2"/>
        <v>297</v>
      </c>
      <c r="F64">
        <f ca="1">Monthly!E64*OFFSET('Project Map'!$I$2,F$2,0)</f>
        <v>120</v>
      </c>
      <c r="G64">
        <f ca="1">Monthly!F64*OFFSET('Project Map'!$I$2,G$2,0)</f>
        <v>321.60000000000002</v>
      </c>
      <c r="H64">
        <f ca="1">Monthly!G64*OFFSET('Project Map'!$I$2,H$2,0)</f>
        <v>75</v>
      </c>
      <c r="I64">
        <f ca="1">Monthly!H64*OFFSET('Project Map'!$I$2,I$2,0)</f>
        <v>50</v>
      </c>
      <c r="J64">
        <f ca="1">Monthly!I64*OFFSET('Project Map'!$I$2,J$2,0)</f>
        <v>194</v>
      </c>
      <c r="K64">
        <f ca="1">Monthly!J64*OFFSET('Project Map'!$I$2,K$2,0)</f>
        <v>0</v>
      </c>
      <c r="L64">
        <f ca="1">Monthly!K64*OFFSET('Project Map'!$I$2,L$2,0)</f>
        <v>0</v>
      </c>
      <c r="M64">
        <f ca="1">Monthly!L64*OFFSET('Project Map'!$I$2,M$2,0)</f>
        <v>0</v>
      </c>
      <c r="N64">
        <f ca="1">Monthly!M64*OFFSET('Project Map'!$I$2,N$2,0)</f>
        <v>43.999999999999993</v>
      </c>
      <c r="O64">
        <f ca="1">Monthly!N64*OFFSET('Project Map'!$I$2,O$2,0)</f>
        <v>0</v>
      </c>
      <c r="P64">
        <f ca="1">Monthly!O64*OFFSET('Project Map'!$I$2,P$2,0)</f>
        <v>180</v>
      </c>
      <c r="Q64">
        <f ca="1">Monthly!P64*OFFSET('Project Map'!$I$2,Q$2,0)</f>
        <v>45.999999999999993</v>
      </c>
      <c r="R64">
        <f ca="1">Monthly!Q64*OFFSET('Project Map'!$I$2,R$2,0)</f>
        <v>0</v>
      </c>
      <c r="S64">
        <f ca="1">Monthly!R64*OFFSET('Project Map'!$I$2,S$2,0)</f>
        <v>200</v>
      </c>
      <c r="T64">
        <f ca="1">Monthly!S64*OFFSET('Project Map'!$I$2,T$2,0)</f>
        <v>6</v>
      </c>
      <c r="U64">
        <f ca="1">Monthly!T64*OFFSET('Project Map'!$I$2,U$2,0)</f>
        <v>12.999999999999998</v>
      </c>
      <c r="V64">
        <f ca="1">Monthly!U64*OFFSET('Project Map'!$I$2,V$2,0)</f>
        <v>150</v>
      </c>
      <c r="W64">
        <f ca="1">Monthly!V64*OFFSET('Project Map'!$I$2,W$2,0)</f>
        <v>30</v>
      </c>
    </row>
    <row r="65" spans="2:23" x14ac:dyDescent="0.25">
      <c r="B65" s="6">
        <v>47543</v>
      </c>
      <c r="C65">
        <f t="shared" ca="1" si="0"/>
        <v>1405.6</v>
      </c>
      <c r="D65">
        <f t="shared" ca="1" si="1"/>
        <v>1018.6</v>
      </c>
      <c r="E65">
        <f t="shared" ca="1" si="2"/>
        <v>297</v>
      </c>
      <c r="F65">
        <f ca="1">Monthly!E65*OFFSET('Project Map'!$I$2,F$2,0)</f>
        <v>120</v>
      </c>
      <c r="G65">
        <f ca="1">Monthly!F65*OFFSET('Project Map'!$I$2,G$2,0)</f>
        <v>321.60000000000002</v>
      </c>
      <c r="H65">
        <f ca="1">Monthly!G65*OFFSET('Project Map'!$I$2,H$2,0)</f>
        <v>75</v>
      </c>
      <c r="I65">
        <f ca="1">Monthly!H65*OFFSET('Project Map'!$I$2,I$2,0)</f>
        <v>50</v>
      </c>
      <c r="J65">
        <f ca="1">Monthly!I65*OFFSET('Project Map'!$I$2,J$2,0)</f>
        <v>200</v>
      </c>
      <c r="K65">
        <f ca="1">Monthly!J65*OFFSET('Project Map'!$I$2,K$2,0)</f>
        <v>0</v>
      </c>
      <c r="L65">
        <f ca="1">Monthly!K65*OFFSET('Project Map'!$I$2,L$2,0)</f>
        <v>0</v>
      </c>
      <c r="M65">
        <f ca="1">Monthly!L65*OFFSET('Project Map'!$I$2,M$2,0)</f>
        <v>0</v>
      </c>
      <c r="N65">
        <f ca="1">Monthly!M65*OFFSET('Project Map'!$I$2,N$2,0)</f>
        <v>43.999999999999993</v>
      </c>
      <c r="O65">
        <f ca="1">Monthly!N65*OFFSET('Project Map'!$I$2,O$2,0)</f>
        <v>0</v>
      </c>
      <c r="P65">
        <f ca="1">Monthly!O65*OFFSET('Project Map'!$I$2,P$2,0)</f>
        <v>180</v>
      </c>
      <c r="Q65">
        <f ca="1">Monthly!P65*OFFSET('Project Map'!$I$2,Q$2,0)</f>
        <v>45.999999999999993</v>
      </c>
      <c r="R65">
        <f ca="1">Monthly!Q65*OFFSET('Project Map'!$I$2,R$2,0)</f>
        <v>0</v>
      </c>
      <c r="S65">
        <f ca="1">Monthly!R65*OFFSET('Project Map'!$I$2,S$2,0)</f>
        <v>200</v>
      </c>
      <c r="T65">
        <f ca="1">Monthly!S65*OFFSET('Project Map'!$I$2,T$2,0)</f>
        <v>6</v>
      </c>
      <c r="U65">
        <f ca="1">Monthly!T65*OFFSET('Project Map'!$I$2,U$2,0)</f>
        <v>12.999999999999998</v>
      </c>
      <c r="V65">
        <f ca="1">Monthly!U65*OFFSET('Project Map'!$I$2,V$2,0)</f>
        <v>150</v>
      </c>
      <c r="W65">
        <f ca="1">Monthly!V65*OFFSET('Project Map'!$I$2,W$2,0)</f>
        <v>30</v>
      </c>
    </row>
    <row r="66" spans="2:23" x14ac:dyDescent="0.25">
      <c r="B66" s="6">
        <v>47574</v>
      </c>
      <c r="C66">
        <f t="shared" ca="1" si="0"/>
        <v>1419.6</v>
      </c>
      <c r="D66">
        <f t="shared" ca="1" si="1"/>
        <v>1032.5999999999999</v>
      </c>
      <c r="E66">
        <f t="shared" ca="1" si="2"/>
        <v>297</v>
      </c>
      <c r="F66">
        <f ca="1">Monthly!E66*OFFSET('Project Map'!$I$2,F$2,0)</f>
        <v>120</v>
      </c>
      <c r="G66">
        <f ca="1">Monthly!F66*OFFSET('Project Map'!$I$2,G$2,0)</f>
        <v>321.60000000000002</v>
      </c>
      <c r="H66">
        <f ca="1">Monthly!G66*OFFSET('Project Map'!$I$2,H$2,0)</f>
        <v>75</v>
      </c>
      <c r="I66">
        <f ca="1">Monthly!H66*OFFSET('Project Map'!$I$2,I$2,0)</f>
        <v>50</v>
      </c>
      <c r="J66">
        <f ca="1">Monthly!I66*OFFSET('Project Map'!$I$2,J$2,0)</f>
        <v>206.5</v>
      </c>
      <c r="K66">
        <f ca="1">Monthly!J66*OFFSET('Project Map'!$I$2,K$2,0)</f>
        <v>0</v>
      </c>
      <c r="L66">
        <f ca="1">Monthly!K66*OFFSET('Project Map'!$I$2,L$2,0)</f>
        <v>0</v>
      </c>
      <c r="M66">
        <f ca="1">Monthly!L66*OFFSET('Project Map'!$I$2,M$2,0)</f>
        <v>0</v>
      </c>
      <c r="N66">
        <f ca="1">Monthly!M66*OFFSET('Project Map'!$I$2,N$2,0)</f>
        <v>43.999999999999993</v>
      </c>
      <c r="O66">
        <f ca="1">Monthly!N66*OFFSET('Project Map'!$I$2,O$2,0)</f>
        <v>0</v>
      </c>
      <c r="P66">
        <f ca="1">Monthly!O66*OFFSET('Project Map'!$I$2,P$2,0)</f>
        <v>187.5</v>
      </c>
      <c r="Q66">
        <f ca="1">Monthly!P66*OFFSET('Project Map'!$I$2,Q$2,0)</f>
        <v>45.999999999999993</v>
      </c>
      <c r="R66">
        <f ca="1">Monthly!Q66*OFFSET('Project Map'!$I$2,R$2,0)</f>
        <v>0</v>
      </c>
      <c r="S66">
        <f ca="1">Monthly!R66*OFFSET('Project Map'!$I$2,S$2,0)</f>
        <v>200</v>
      </c>
      <c r="T66">
        <f ca="1">Monthly!S66*OFFSET('Project Map'!$I$2,T$2,0)</f>
        <v>6</v>
      </c>
      <c r="U66">
        <f ca="1">Monthly!T66*OFFSET('Project Map'!$I$2,U$2,0)</f>
        <v>12.999999999999998</v>
      </c>
      <c r="V66">
        <f ca="1">Monthly!U66*OFFSET('Project Map'!$I$2,V$2,0)</f>
        <v>150</v>
      </c>
      <c r="W66">
        <f ca="1">Monthly!V66*OFFSET('Project Map'!$I$2,W$2,0)</f>
        <v>30</v>
      </c>
    </row>
    <row r="67" spans="2:23" x14ac:dyDescent="0.25">
      <c r="B67" s="6">
        <v>47604</v>
      </c>
      <c r="C67">
        <f t="shared" ref="C67:C110" ca="1" si="3">SUM(F67:V67)</f>
        <v>1425.6</v>
      </c>
      <c r="D67">
        <f t="shared" ca="1" si="1"/>
        <v>1038.5999999999999</v>
      </c>
      <c r="E67">
        <f t="shared" ca="1" si="2"/>
        <v>297</v>
      </c>
      <c r="F67">
        <f ca="1">Monthly!E67*OFFSET('Project Map'!$I$2,F$2,0)</f>
        <v>120</v>
      </c>
      <c r="G67">
        <f ca="1">Monthly!F67*OFFSET('Project Map'!$I$2,G$2,0)</f>
        <v>321.60000000000002</v>
      </c>
      <c r="H67">
        <f ca="1">Monthly!G67*OFFSET('Project Map'!$I$2,H$2,0)</f>
        <v>75</v>
      </c>
      <c r="I67">
        <f ca="1">Monthly!H67*OFFSET('Project Map'!$I$2,I$2,0)</f>
        <v>50</v>
      </c>
      <c r="J67">
        <f ca="1">Monthly!I67*OFFSET('Project Map'!$I$2,J$2,0)</f>
        <v>212.5</v>
      </c>
      <c r="K67">
        <f ca="1">Monthly!J67*OFFSET('Project Map'!$I$2,K$2,0)</f>
        <v>0</v>
      </c>
      <c r="L67">
        <f ca="1">Monthly!K67*OFFSET('Project Map'!$I$2,L$2,0)</f>
        <v>0</v>
      </c>
      <c r="M67">
        <f ca="1">Monthly!L67*OFFSET('Project Map'!$I$2,M$2,0)</f>
        <v>0</v>
      </c>
      <c r="N67">
        <f ca="1">Monthly!M67*OFFSET('Project Map'!$I$2,N$2,0)</f>
        <v>43.999999999999993</v>
      </c>
      <c r="O67">
        <f ca="1">Monthly!N67*OFFSET('Project Map'!$I$2,O$2,0)</f>
        <v>0</v>
      </c>
      <c r="P67">
        <f ca="1">Monthly!O67*OFFSET('Project Map'!$I$2,P$2,0)</f>
        <v>187.5</v>
      </c>
      <c r="Q67">
        <f ca="1">Monthly!P67*OFFSET('Project Map'!$I$2,Q$2,0)</f>
        <v>45.999999999999993</v>
      </c>
      <c r="R67">
        <f ca="1">Monthly!Q67*OFFSET('Project Map'!$I$2,R$2,0)</f>
        <v>0</v>
      </c>
      <c r="S67">
        <f ca="1">Monthly!R67*OFFSET('Project Map'!$I$2,S$2,0)</f>
        <v>200</v>
      </c>
      <c r="T67">
        <f ca="1">Monthly!S67*OFFSET('Project Map'!$I$2,T$2,0)</f>
        <v>6</v>
      </c>
      <c r="U67">
        <f ca="1">Monthly!T67*OFFSET('Project Map'!$I$2,U$2,0)</f>
        <v>12.999999999999998</v>
      </c>
      <c r="V67">
        <f ca="1">Monthly!U67*OFFSET('Project Map'!$I$2,V$2,0)</f>
        <v>150</v>
      </c>
      <c r="W67">
        <f ca="1">Monthly!V67*OFFSET('Project Map'!$I$2,W$2,0)</f>
        <v>30</v>
      </c>
    </row>
    <row r="68" spans="2:23" x14ac:dyDescent="0.25">
      <c r="B68" s="6">
        <v>47635</v>
      </c>
      <c r="C68">
        <f t="shared" ca="1" si="3"/>
        <v>1432.1</v>
      </c>
      <c r="D68">
        <f t="shared" ref="D68:D110" ca="1" si="4">SUM(G68:J68,M68,N68*0.5,O68:Q68,T68:U68,V68*0.5,W68)</f>
        <v>1045.0999999999999</v>
      </c>
      <c r="E68">
        <f t="shared" ref="E68:E110" ca="1" si="5">SUM(K68,L68,N68*0.5,R68,S68,V68*0.5)</f>
        <v>297</v>
      </c>
      <c r="F68">
        <f ca="1">Monthly!E68*OFFSET('Project Map'!$I$2,F$2,0)</f>
        <v>120</v>
      </c>
      <c r="G68">
        <f ca="1">Monthly!F68*OFFSET('Project Map'!$I$2,G$2,0)</f>
        <v>321.60000000000002</v>
      </c>
      <c r="H68">
        <f ca="1">Monthly!G68*OFFSET('Project Map'!$I$2,H$2,0)</f>
        <v>75</v>
      </c>
      <c r="I68">
        <f ca="1">Monthly!H68*OFFSET('Project Map'!$I$2,I$2,0)</f>
        <v>50</v>
      </c>
      <c r="J68">
        <f ca="1">Monthly!I68*OFFSET('Project Map'!$I$2,J$2,0)</f>
        <v>219</v>
      </c>
      <c r="K68">
        <f ca="1">Monthly!J68*OFFSET('Project Map'!$I$2,K$2,0)</f>
        <v>0</v>
      </c>
      <c r="L68">
        <f ca="1">Monthly!K68*OFFSET('Project Map'!$I$2,L$2,0)</f>
        <v>0</v>
      </c>
      <c r="M68">
        <f ca="1">Monthly!L68*OFFSET('Project Map'!$I$2,M$2,0)</f>
        <v>0</v>
      </c>
      <c r="N68">
        <f ca="1">Monthly!M68*OFFSET('Project Map'!$I$2,N$2,0)</f>
        <v>43.999999999999993</v>
      </c>
      <c r="O68">
        <f ca="1">Monthly!N68*OFFSET('Project Map'!$I$2,O$2,0)</f>
        <v>0</v>
      </c>
      <c r="P68">
        <f ca="1">Monthly!O68*OFFSET('Project Map'!$I$2,P$2,0)</f>
        <v>187.5</v>
      </c>
      <c r="Q68">
        <f ca="1">Monthly!P68*OFFSET('Project Map'!$I$2,Q$2,0)</f>
        <v>45.999999999999993</v>
      </c>
      <c r="R68">
        <f ca="1">Monthly!Q68*OFFSET('Project Map'!$I$2,R$2,0)</f>
        <v>0</v>
      </c>
      <c r="S68">
        <f ca="1">Monthly!R68*OFFSET('Project Map'!$I$2,S$2,0)</f>
        <v>200</v>
      </c>
      <c r="T68">
        <f ca="1">Monthly!S68*OFFSET('Project Map'!$I$2,T$2,0)</f>
        <v>6</v>
      </c>
      <c r="U68">
        <f ca="1">Monthly!T68*OFFSET('Project Map'!$I$2,U$2,0)</f>
        <v>12.999999999999998</v>
      </c>
      <c r="V68">
        <f ca="1">Monthly!U68*OFFSET('Project Map'!$I$2,V$2,0)</f>
        <v>150</v>
      </c>
      <c r="W68">
        <f ca="1">Monthly!V68*OFFSET('Project Map'!$I$2,W$2,0)</f>
        <v>30</v>
      </c>
    </row>
    <row r="69" spans="2:23" x14ac:dyDescent="0.25">
      <c r="B69" s="6">
        <v>47665</v>
      </c>
      <c r="C69">
        <f t="shared" ca="1" si="3"/>
        <v>1791.1</v>
      </c>
      <c r="D69">
        <f t="shared" ca="1" si="4"/>
        <v>1196.5999999999999</v>
      </c>
      <c r="E69">
        <f t="shared" ca="1" si="5"/>
        <v>524.5</v>
      </c>
      <c r="F69">
        <f ca="1">Monthly!E69*OFFSET('Project Map'!$I$2,F$2,0)</f>
        <v>120</v>
      </c>
      <c r="G69">
        <f ca="1">Monthly!F69*OFFSET('Project Map'!$I$2,G$2,0)</f>
        <v>321.60000000000002</v>
      </c>
      <c r="H69">
        <f ca="1">Monthly!G69*OFFSET('Project Map'!$I$2,H$2,0)</f>
        <v>75</v>
      </c>
      <c r="I69">
        <f ca="1">Monthly!H69*OFFSET('Project Map'!$I$2,I$2,0)</f>
        <v>50</v>
      </c>
      <c r="J69">
        <f ca="1">Monthly!I69*OFFSET('Project Map'!$I$2,J$2,0)</f>
        <v>219</v>
      </c>
      <c r="K69">
        <f ca="1">Monthly!J69*OFFSET('Project Map'!$I$2,K$2,0)</f>
        <v>0</v>
      </c>
      <c r="L69">
        <f ca="1">Monthly!K69*OFFSET('Project Map'!$I$2,L$2,0)</f>
        <v>89.999999999999986</v>
      </c>
      <c r="M69">
        <f ca="1">Monthly!L69*OFFSET('Project Map'!$I$2,M$2,0)</f>
        <v>40</v>
      </c>
      <c r="N69">
        <f ca="1">Monthly!M69*OFFSET('Project Map'!$I$2,N$2,0)</f>
        <v>43.999999999999993</v>
      </c>
      <c r="O69">
        <f ca="1">Monthly!N69*OFFSET('Project Map'!$I$2,O$2,0)</f>
        <v>0</v>
      </c>
      <c r="P69">
        <f ca="1">Monthly!O69*OFFSET('Project Map'!$I$2,P$2,0)</f>
        <v>187.5</v>
      </c>
      <c r="Q69">
        <f ca="1">Monthly!P69*OFFSET('Project Map'!$I$2,Q$2,0)</f>
        <v>99.999999999999986</v>
      </c>
      <c r="R69">
        <f ca="1">Monthly!Q69*OFFSET('Project Map'!$I$2,R$2,0)</f>
        <v>99.999999999999986</v>
      </c>
      <c r="S69">
        <f ca="1">Monthly!R69*OFFSET('Project Map'!$I$2,S$2,0)</f>
        <v>200</v>
      </c>
      <c r="T69">
        <f ca="1">Monthly!S69*OFFSET('Project Map'!$I$2,T$2,0)</f>
        <v>6</v>
      </c>
      <c r="U69">
        <f ca="1">Monthly!T69*OFFSET('Project Map'!$I$2,U$2,0)</f>
        <v>12.999999999999998</v>
      </c>
      <c r="V69">
        <f ca="1">Monthly!U69*OFFSET('Project Map'!$I$2,V$2,0)</f>
        <v>225</v>
      </c>
      <c r="W69">
        <f ca="1">Monthly!V69*OFFSET('Project Map'!$I$2,W$2,0)</f>
        <v>50</v>
      </c>
    </row>
    <row r="70" spans="2:23" x14ac:dyDescent="0.25">
      <c r="B70" s="6">
        <v>47696</v>
      </c>
      <c r="C70">
        <f t="shared" ca="1" si="3"/>
        <v>1797.1</v>
      </c>
      <c r="D70">
        <f t="shared" ca="1" si="4"/>
        <v>1202.5999999999999</v>
      </c>
      <c r="E70">
        <f t="shared" ca="1" si="5"/>
        <v>524.5</v>
      </c>
      <c r="F70">
        <f ca="1">Monthly!E70*OFFSET('Project Map'!$I$2,F$2,0)</f>
        <v>120</v>
      </c>
      <c r="G70">
        <f ca="1">Monthly!F70*OFFSET('Project Map'!$I$2,G$2,0)</f>
        <v>321.60000000000002</v>
      </c>
      <c r="H70">
        <f ca="1">Monthly!G70*OFFSET('Project Map'!$I$2,H$2,0)</f>
        <v>75</v>
      </c>
      <c r="I70">
        <f ca="1">Monthly!H70*OFFSET('Project Map'!$I$2,I$2,0)</f>
        <v>50</v>
      </c>
      <c r="J70">
        <f ca="1">Monthly!I70*OFFSET('Project Map'!$I$2,J$2,0)</f>
        <v>225</v>
      </c>
      <c r="K70">
        <f ca="1">Monthly!J70*OFFSET('Project Map'!$I$2,K$2,0)</f>
        <v>0</v>
      </c>
      <c r="L70">
        <f ca="1">Monthly!K70*OFFSET('Project Map'!$I$2,L$2,0)</f>
        <v>89.999999999999986</v>
      </c>
      <c r="M70">
        <f ca="1">Monthly!L70*OFFSET('Project Map'!$I$2,M$2,0)</f>
        <v>40</v>
      </c>
      <c r="N70">
        <f ca="1">Monthly!M70*OFFSET('Project Map'!$I$2,N$2,0)</f>
        <v>43.999999999999993</v>
      </c>
      <c r="O70">
        <f ca="1">Monthly!N70*OFFSET('Project Map'!$I$2,O$2,0)</f>
        <v>0</v>
      </c>
      <c r="P70">
        <f ca="1">Monthly!O70*OFFSET('Project Map'!$I$2,P$2,0)</f>
        <v>187.5</v>
      </c>
      <c r="Q70">
        <f ca="1">Monthly!P70*OFFSET('Project Map'!$I$2,Q$2,0)</f>
        <v>99.999999999999986</v>
      </c>
      <c r="R70">
        <f ca="1">Monthly!Q70*OFFSET('Project Map'!$I$2,R$2,0)</f>
        <v>99.999999999999986</v>
      </c>
      <c r="S70">
        <f ca="1">Monthly!R70*OFFSET('Project Map'!$I$2,S$2,0)</f>
        <v>200</v>
      </c>
      <c r="T70">
        <f ca="1">Monthly!S70*OFFSET('Project Map'!$I$2,T$2,0)</f>
        <v>6</v>
      </c>
      <c r="U70">
        <f ca="1">Monthly!T70*OFFSET('Project Map'!$I$2,U$2,0)</f>
        <v>12.999999999999998</v>
      </c>
      <c r="V70">
        <f ca="1">Monthly!U70*OFFSET('Project Map'!$I$2,V$2,0)</f>
        <v>225</v>
      </c>
      <c r="W70">
        <f ca="1">Monthly!V70*OFFSET('Project Map'!$I$2,W$2,0)</f>
        <v>50</v>
      </c>
    </row>
    <row r="71" spans="2:23" x14ac:dyDescent="0.25">
      <c r="B71" s="6">
        <v>47727</v>
      </c>
      <c r="C71">
        <f t="shared" ca="1" si="3"/>
        <v>1873.6</v>
      </c>
      <c r="D71">
        <f t="shared" ca="1" si="4"/>
        <v>1229.0999999999999</v>
      </c>
      <c r="E71">
        <f t="shared" ca="1" si="5"/>
        <v>574.5</v>
      </c>
      <c r="F71">
        <f ca="1">Monthly!E71*OFFSET('Project Map'!$I$2,F$2,0)</f>
        <v>120</v>
      </c>
      <c r="G71">
        <f ca="1">Monthly!F71*OFFSET('Project Map'!$I$2,G$2,0)</f>
        <v>321.60000000000002</v>
      </c>
      <c r="H71">
        <f ca="1">Monthly!G71*OFFSET('Project Map'!$I$2,H$2,0)</f>
        <v>75</v>
      </c>
      <c r="I71">
        <f ca="1">Monthly!H71*OFFSET('Project Map'!$I$2,I$2,0)</f>
        <v>50</v>
      </c>
      <c r="J71">
        <f ca="1">Monthly!I71*OFFSET('Project Map'!$I$2,J$2,0)</f>
        <v>251.5</v>
      </c>
      <c r="K71">
        <f ca="1">Monthly!J71*OFFSET('Project Map'!$I$2,K$2,0)</f>
        <v>50</v>
      </c>
      <c r="L71">
        <f ca="1">Monthly!K71*OFFSET('Project Map'!$I$2,L$2,0)</f>
        <v>89.999999999999986</v>
      </c>
      <c r="M71">
        <f ca="1">Monthly!L71*OFFSET('Project Map'!$I$2,M$2,0)</f>
        <v>40</v>
      </c>
      <c r="N71">
        <f ca="1">Monthly!M71*OFFSET('Project Map'!$I$2,N$2,0)</f>
        <v>43.999999999999993</v>
      </c>
      <c r="O71">
        <f ca="1">Monthly!N71*OFFSET('Project Map'!$I$2,O$2,0)</f>
        <v>0</v>
      </c>
      <c r="P71">
        <f ca="1">Monthly!O71*OFFSET('Project Map'!$I$2,P$2,0)</f>
        <v>187.5</v>
      </c>
      <c r="Q71">
        <f ca="1">Monthly!P71*OFFSET('Project Map'!$I$2,Q$2,0)</f>
        <v>99.999999999999986</v>
      </c>
      <c r="R71">
        <f ca="1">Monthly!Q71*OFFSET('Project Map'!$I$2,R$2,0)</f>
        <v>99.999999999999986</v>
      </c>
      <c r="S71">
        <f ca="1">Monthly!R71*OFFSET('Project Map'!$I$2,S$2,0)</f>
        <v>200</v>
      </c>
      <c r="T71">
        <f ca="1">Monthly!S71*OFFSET('Project Map'!$I$2,T$2,0)</f>
        <v>6</v>
      </c>
      <c r="U71">
        <f ca="1">Monthly!T71*OFFSET('Project Map'!$I$2,U$2,0)</f>
        <v>12.999999999999998</v>
      </c>
      <c r="V71">
        <f ca="1">Monthly!U71*OFFSET('Project Map'!$I$2,V$2,0)</f>
        <v>225</v>
      </c>
      <c r="W71">
        <f ca="1">Monthly!V71*OFFSET('Project Map'!$I$2,W$2,0)</f>
        <v>50</v>
      </c>
    </row>
    <row r="72" spans="2:23" x14ac:dyDescent="0.25">
      <c r="B72" s="6">
        <v>47757</v>
      </c>
      <c r="C72">
        <f t="shared" ca="1" si="3"/>
        <v>1880.1</v>
      </c>
      <c r="D72">
        <f t="shared" ca="1" si="4"/>
        <v>1235.5999999999999</v>
      </c>
      <c r="E72">
        <f t="shared" ca="1" si="5"/>
        <v>574.5</v>
      </c>
      <c r="F72">
        <f ca="1">Monthly!E72*OFFSET('Project Map'!$I$2,F$2,0)</f>
        <v>120</v>
      </c>
      <c r="G72">
        <f ca="1">Monthly!F72*OFFSET('Project Map'!$I$2,G$2,0)</f>
        <v>321.60000000000002</v>
      </c>
      <c r="H72">
        <f ca="1">Monthly!G72*OFFSET('Project Map'!$I$2,H$2,0)</f>
        <v>75</v>
      </c>
      <c r="I72">
        <f ca="1">Monthly!H72*OFFSET('Project Map'!$I$2,I$2,0)</f>
        <v>50</v>
      </c>
      <c r="J72">
        <f ca="1">Monthly!I72*OFFSET('Project Map'!$I$2,J$2,0)</f>
        <v>258</v>
      </c>
      <c r="K72">
        <f ca="1">Monthly!J72*OFFSET('Project Map'!$I$2,K$2,0)</f>
        <v>50</v>
      </c>
      <c r="L72">
        <f ca="1">Monthly!K72*OFFSET('Project Map'!$I$2,L$2,0)</f>
        <v>89.999999999999986</v>
      </c>
      <c r="M72">
        <f ca="1">Monthly!L72*OFFSET('Project Map'!$I$2,M$2,0)</f>
        <v>40</v>
      </c>
      <c r="N72">
        <f ca="1">Monthly!M72*OFFSET('Project Map'!$I$2,N$2,0)</f>
        <v>43.999999999999993</v>
      </c>
      <c r="O72">
        <f ca="1">Monthly!N72*OFFSET('Project Map'!$I$2,O$2,0)</f>
        <v>0</v>
      </c>
      <c r="P72">
        <f ca="1">Monthly!O72*OFFSET('Project Map'!$I$2,P$2,0)</f>
        <v>187.5</v>
      </c>
      <c r="Q72">
        <f ca="1">Monthly!P72*OFFSET('Project Map'!$I$2,Q$2,0)</f>
        <v>99.999999999999986</v>
      </c>
      <c r="R72">
        <f ca="1">Monthly!Q72*OFFSET('Project Map'!$I$2,R$2,0)</f>
        <v>99.999999999999986</v>
      </c>
      <c r="S72">
        <f ca="1">Monthly!R72*OFFSET('Project Map'!$I$2,S$2,0)</f>
        <v>200</v>
      </c>
      <c r="T72">
        <f ca="1">Monthly!S72*OFFSET('Project Map'!$I$2,T$2,0)</f>
        <v>6</v>
      </c>
      <c r="U72">
        <f ca="1">Monthly!T72*OFFSET('Project Map'!$I$2,U$2,0)</f>
        <v>12.999999999999998</v>
      </c>
      <c r="V72">
        <f ca="1">Monthly!U72*OFFSET('Project Map'!$I$2,V$2,0)</f>
        <v>225</v>
      </c>
      <c r="W72">
        <f ca="1">Monthly!V72*OFFSET('Project Map'!$I$2,W$2,0)</f>
        <v>50</v>
      </c>
    </row>
    <row r="73" spans="2:23" x14ac:dyDescent="0.25">
      <c r="B73" s="6">
        <v>47788</v>
      </c>
      <c r="C73">
        <f t="shared" ca="1" si="3"/>
        <v>1887.1</v>
      </c>
      <c r="D73">
        <f t="shared" ca="1" si="4"/>
        <v>1242.5999999999999</v>
      </c>
      <c r="E73">
        <f t="shared" ca="1" si="5"/>
        <v>574.5</v>
      </c>
      <c r="F73">
        <f ca="1">Monthly!E73*OFFSET('Project Map'!$I$2,F$2,0)</f>
        <v>120</v>
      </c>
      <c r="G73">
        <f ca="1">Monthly!F73*OFFSET('Project Map'!$I$2,G$2,0)</f>
        <v>321.60000000000002</v>
      </c>
      <c r="H73">
        <f ca="1">Monthly!G73*OFFSET('Project Map'!$I$2,H$2,0)</f>
        <v>75</v>
      </c>
      <c r="I73">
        <f ca="1">Monthly!H73*OFFSET('Project Map'!$I$2,I$2,0)</f>
        <v>50</v>
      </c>
      <c r="J73">
        <f ca="1">Monthly!I73*OFFSET('Project Map'!$I$2,J$2,0)</f>
        <v>265</v>
      </c>
      <c r="K73">
        <f ca="1">Monthly!J73*OFFSET('Project Map'!$I$2,K$2,0)</f>
        <v>50</v>
      </c>
      <c r="L73">
        <f ca="1">Monthly!K73*OFFSET('Project Map'!$I$2,L$2,0)</f>
        <v>89.999999999999986</v>
      </c>
      <c r="M73">
        <f ca="1">Monthly!L73*OFFSET('Project Map'!$I$2,M$2,0)</f>
        <v>40</v>
      </c>
      <c r="N73">
        <f ca="1">Monthly!M73*OFFSET('Project Map'!$I$2,N$2,0)</f>
        <v>43.999999999999993</v>
      </c>
      <c r="O73">
        <f ca="1">Monthly!N73*OFFSET('Project Map'!$I$2,O$2,0)</f>
        <v>0</v>
      </c>
      <c r="P73">
        <f ca="1">Monthly!O73*OFFSET('Project Map'!$I$2,P$2,0)</f>
        <v>187.5</v>
      </c>
      <c r="Q73">
        <f ca="1">Monthly!P73*OFFSET('Project Map'!$I$2,Q$2,0)</f>
        <v>99.999999999999986</v>
      </c>
      <c r="R73">
        <f ca="1">Monthly!Q73*OFFSET('Project Map'!$I$2,R$2,0)</f>
        <v>99.999999999999986</v>
      </c>
      <c r="S73">
        <f ca="1">Monthly!R73*OFFSET('Project Map'!$I$2,S$2,0)</f>
        <v>200</v>
      </c>
      <c r="T73">
        <f ca="1">Monthly!S73*OFFSET('Project Map'!$I$2,T$2,0)</f>
        <v>6</v>
      </c>
      <c r="U73">
        <f ca="1">Monthly!T73*OFFSET('Project Map'!$I$2,U$2,0)</f>
        <v>12.999999999999998</v>
      </c>
      <c r="V73">
        <f ca="1">Monthly!U73*OFFSET('Project Map'!$I$2,V$2,0)</f>
        <v>225</v>
      </c>
      <c r="W73">
        <f ca="1">Monthly!V73*OFFSET('Project Map'!$I$2,W$2,0)</f>
        <v>50</v>
      </c>
    </row>
    <row r="74" spans="2:23" x14ac:dyDescent="0.25">
      <c r="B74" s="6">
        <v>47818</v>
      </c>
      <c r="C74">
        <f t="shared" ca="1" si="3"/>
        <v>1893.6</v>
      </c>
      <c r="D74">
        <f t="shared" ca="1" si="4"/>
        <v>1249.0999999999999</v>
      </c>
      <c r="E74">
        <f t="shared" ca="1" si="5"/>
        <v>574.5</v>
      </c>
      <c r="F74">
        <f ca="1">Monthly!E74*OFFSET('Project Map'!$I$2,F$2,0)</f>
        <v>120</v>
      </c>
      <c r="G74">
        <f ca="1">Monthly!F74*OFFSET('Project Map'!$I$2,G$2,0)</f>
        <v>321.60000000000002</v>
      </c>
      <c r="H74">
        <f ca="1">Monthly!G74*OFFSET('Project Map'!$I$2,H$2,0)</f>
        <v>75</v>
      </c>
      <c r="I74">
        <f ca="1">Monthly!H74*OFFSET('Project Map'!$I$2,I$2,0)</f>
        <v>50</v>
      </c>
      <c r="J74">
        <f ca="1">Monthly!I74*OFFSET('Project Map'!$I$2,J$2,0)</f>
        <v>271.5</v>
      </c>
      <c r="K74">
        <f ca="1">Monthly!J74*OFFSET('Project Map'!$I$2,K$2,0)</f>
        <v>50</v>
      </c>
      <c r="L74">
        <f ca="1">Monthly!K74*OFFSET('Project Map'!$I$2,L$2,0)</f>
        <v>89.999999999999986</v>
      </c>
      <c r="M74">
        <f ca="1">Monthly!L74*OFFSET('Project Map'!$I$2,M$2,0)</f>
        <v>40</v>
      </c>
      <c r="N74">
        <f ca="1">Monthly!M74*OFFSET('Project Map'!$I$2,N$2,0)</f>
        <v>43.999999999999993</v>
      </c>
      <c r="O74">
        <f ca="1">Monthly!N74*OFFSET('Project Map'!$I$2,O$2,0)</f>
        <v>0</v>
      </c>
      <c r="P74">
        <f ca="1">Monthly!O74*OFFSET('Project Map'!$I$2,P$2,0)</f>
        <v>187.5</v>
      </c>
      <c r="Q74">
        <f ca="1">Monthly!P74*OFFSET('Project Map'!$I$2,Q$2,0)</f>
        <v>99.999999999999986</v>
      </c>
      <c r="R74">
        <f ca="1">Monthly!Q74*OFFSET('Project Map'!$I$2,R$2,0)</f>
        <v>99.999999999999986</v>
      </c>
      <c r="S74">
        <f ca="1">Monthly!R74*OFFSET('Project Map'!$I$2,S$2,0)</f>
        <v>200</v>
      </c>
      <c r="T74">
        <f ca="1">Monthly!S74*OFFSET('Project Map'!$I$2,T$2,0)</f>
        <v>6</v>
      </c>
      <c r="U74">
        <f ca="1">Monthly!T74*OFFSET('Project Map'!$I$2,U$2,0)</f>
        <v>12.999999999999998</v>
      </c>
      <c r="V74">
        <f ca="1">Monthly!U74*OFFSET('Project Map'!$I$2,V$2,0)</f>
        <v>225</v>
      </c>
      <c r="W74">
        <f ca="1">Monthly!V74*OFFSET('Project Map'!$I$2,W$2,0)</f>
        <v>50</v>
      </c>
    </row>
    <row r="75" spans="2:23" x14ac:dyDescent="0.25">
      <c r="B75" s="6">
        <v>47849</v>
      </c>
      <c r="C75">
        <f t="shared" ca="1" si="3"/>
        <v>1900.6</v>
      </c>
      <c r="D75">
        <f t="shared" ca="1" si="4"/>
        <v>1256.0999999999999</v>
      </c>
      <c r="E75">
        <f t="shared" ca="1" si="5"/>
        <v>574.5</v>
      </c>
      <c r="F75">
        <f ca="1">Monthly!E75*OFFSET('Project Map'!$I$2,F$2,0)</f>
        <v>120</v>
      </c>
      <c r="G75">
        <f ca="1">Monthly!F75*OFFSET('Project Map'!$I$2,G$2,0)</f>
        <v>321.60000000000002</v>
      </c>
      <c r="H75">
        <f ca="1">Monthly!G75*OFFSET('Project Map'!$I$2,H$2,0)</f>
        <v>75</v>
      </c>
      <c r="I75">
        <f ca="1">Monthly!H75*OFFSET('Project Map'!$I$2,I$2,0)</f>
        <v>50</v>
      </c>
      <c r="J75">
        <f ca="1">Monthly!I75*OFFSET('Project Map'!$I$2,J$2,0)</f>
        <v>278.5</v>
      </c>
      <c r="K75">
        <f ca="1">Monthly!J75*OFFSET('Project Map'!$I$2,K$2,0)</f>
        <v>50</v>
      </c>
      <c r="L75">
        <f ca="1">Monthly!K75*OFFSET('Project Map'!$I$2,L$2,0)</f>
        <v>89.999999999999986</v>
      </c>
      <c r="M75">
        <f ca="1">Monthly!L75*OFFSET('Project Map'!$I$2,M$2,0)</f>
        <v>40</v>
      </c>
      <c r="N75">
        <f ca="1">Monthly!M75*OFFSET('Project Map'!$I$2,N$2,0)</f>
        <v>43.999999999999993</v>
      </c>
      <c r="O75">
        <f ca="1">Monthly!N75*OFFSET('Project Map'!$I$2,O$2,0)</f>
        <v>0</v>
      </c>
      <c r="P75">
        <f ca="1">Monthly!O75*OFFSET('Project Map'!$I$2,P$2,0)</f>
        <v>187.5</v>
      </c>
      <c r="Q75">
        <f ca="1">Monthly!P75*OFFSET('Project Map'!$I$2,Q$2,0)</f>
        <v>99.999999999999986</v>
      </c>
      <c r="R75">
        <f ca="1">Monthly!Q75*OFFSET('Project Map'!$I$2,R$2,0)</f>
        <v>99.999999999999986</v>
      </c>
      <c r="S75">
        <f ca="1">Monthly!R75*OFFSET('Project Map'!$I$2,S$2,0)</f>
        <v>200</v>
      </c>
      <c r="T75">
        <f ca="1">Monthly!S75*OFFSET('Project Map'!$I$2,T$2,0)</f>
        <v>6</v>
      </c>
      <c r="U75">
        <f ca="1">Monthly!T75*OFFSET('Project Map'!$I$2,U$2,0)</f>
        <v>12.999999999999998</v>
      </c>
      <c r="V75">
        <f ca="1">Monthly!U75*OFFSET('Project Map'!$I$2,V$2,0)</f>
        <v>225</v>
      </c>
      <c r="W75">
        <f ca="1">Monthly!V75*OFFSET('Project Map'!$I$2,W$2,0)</f>
        <v>50</v>
      </c>
    </row>
    <row r="76" spans="2:23" x14ac:dyDescent="0.25">
      <c r="B76" s="6">
        <v>47880</v>
      </c>
      <c r="C76">
        <f t="shared" ca="1" si="3"/>
        <v>1907.6</v>
      </c>
      <c r="D76">
        <f t="shared" ca="1" si="4"/>
        <v>1263.0999999999999</v>
      </c>
      <c r="E76">
        <f t="shared" ca="1" si="5"/>
        <v>574.5</v>
      </c>
      <c r="F76">
        <f ca="1">Monthly!E76*OFFSET('Project Map'!$I$2,F$2,0)</f>
        <v>120</v>
      </c>
      <c r="G76">
        <f ca="1">Monthly!F76*OFFSET('Project Map'!$I$2,G$2,0)</f>
        <v>321.60000000000002</v>
      </c>
      <c r="H76">
        <f ca="1">Monthly!G76*OFFSET('Project Map'!$I$2,H$2,0)</f>
        <v>75</v>
      </c>
      <c r="I76">
        <f ca="1">Monthly!H76*OFFSET('Project Map'!$I$2,I$2,0)</f>
        <v>50</v>
      </c>
      <c r="J76">
        <f ca="1">Monthly!I76*OFFSET('Project Map'!$I$2,J$2,0)</f>
        <v>285.5</v>
      </c>
      <c r="K76">
        <f ca="1">Monthly!J76*OFFSET('Project Map'!$I$2,K$2,0)</f>
        <v>50</v>
      </c>
      <c r="L76">
        <f ca="1">Monthly!K76*OFFSET('Project Map'!$I$2,L$2,0)</f>
        <v>89.999999999999986</v>
      </c>
      <c r="M76">
        <f ca="1">Monthly!L76*OFFSET('Project Map'!$I$2,M$2,0)</f>
        <v>40</v>
      </c>
      <c r="N76">
        <f ca="1">Monthly!M76*OFFSET('Project Map'!$I$2,N$2,0)</f>
        <v>43.999999999999993</v>
      </c>
      <c r="O76">
        <f ca="1">Monthly!N76*OFFSET('Project Map'!$I$2,O$2,0)</f>
        <v>0</v>
      </c>
      <c r="P76">
        <f ca="1">Monthly!O76*OFFSET('Project Map'!$I$2,P$2,0)</f>
        <v>187.5</v>
      </c>
      <c r="Q76">
        <f ca="1">Monthly!P76*OFFSET('Project Map'!$I$2,Q$2,0)</f>
        <v>99.999999999999986</v>
      </c>
      <c r="R76">
        <f ca="1">Monthly!Q76*OFFSET('Project Map'!$I$2,R$2,0)</f>
        <v>99.999999999999986</v>
      </c>
      <c r="S76">
        <f ca="1">Monthly!R76*OFFSET('Project Map'!$I$2,S$2,0)</f>
        <v>200</v>
      </c>
      <c r="T76">
        <f ca="1">Monthly!S76*OFFSET('Project Map'!$I$2,T$2,0)</f>
        <v>6</v>
      </c>
      <c r="U76">
        <f ca="1">Monthly!T76*OFFSET('Project Map'!$I$2,U$2,0)</f>
        <v>12.999999999999998</v>
      </c>
      <c r="V76">
        <f ca="1">Monthly!U76*OFFSET('Project Map'!$I$2,V$2,0)</f>
        <v>225</v>
      </c>
      <c r="W76">
        <f ca="1">Monthly!V76*OFFSET('Project Map'!$I$2,W$2,0)</f>
        <v>50</v>
      </c>
    </row>
    <row r="77" spans="2:23" x14ac:dyDescent="0.25">
      <c r="B77" s="6">
        <v>47908</v>
      </c>
      <c r="C77">
        <f t="shared" ca="1" si="3"/>
        <v>1914.1</v>
      </c>
      <c r="D77">
        <f t="shared" ca="1" si="4"/>
        <v>1269.5999999999999</v>
      </c>
      <c r="E77">
        <f t="shared" ca="1" si="5"/>
        <v>574.5</v>
      </c>
      <c r="F77">
        <f ca="1">Monthly!E77*OFFSET('Project Map'!$I$2,F$2,0)</f>
        <v>120</v>
      </c>
      <c r="G77">
        <f ca="1">Monthly!F77*OFFSET('Project Map'!$I$2,G$2,0)</f>
        <v>321.60000000000002</v>
      </c>
      <c r="H77">
        <f ca="1">Monthly!G77*OFFSET('Project Map'!$I$2,H$2,0)</f>
        <v>75</v>
      </c>
      <c r="I77">
        <f ca="1">Monthly!H77*OFFSET('Project Map'!$I$2,I$2,0)</f>
        <v>50</v>
      </c>
      <c r="J77">
        <f ca="1">Monthly!I77*OFFSET('Project Map'!$I$2,J$2,0)</f>
        <v>292</v>
      </c>
      <c r="K77">
        <f ca="1">Monthly!J77*OFFSET('Project Map'!$I$2,K$2,0)</f>
        <v>50</v>
      </c>
      <c r="L77">
        <f ca="1">Monthly!K77*OFFSET('Project Map'!$I$2,L$2,0)</f>
        <v>89.999999999999986</v>
      </c>
      <c r="M77">
        <f ca="1">Monthly!L77*OFFSET('Project Map'!$I$2,M$2,0)</f>
        <v>40</v>
      </c>
      <c r="N77">
        <f ca="1">Monthly!M77*OFFSET('Project Map'!$I$2,N$2,0)</f>
        <v>43.999999999999993</v>
      </c>
      <c r="O77">
        <f ca="1">Monthly!N77*OFFSET('Project Map'!$I$2,O$2,0)</f>
        <v>0</v>
      </c>
      <c r="P77">
        <f ca="1">Monthly!O77*OFFSET('Project Map'!$I$2,P$2,0)</f>
        <v>187.5</v>
      </c>
      <c r="Q77">
        <f ca="1">Monthly!P77*OFFSET('Project Map'!$I$2,Q$2,0)</f>
        <v>99.999999999999986</v>
      </c>
      <c r="R77">
        <f ca="1">Monthly!Q77*OFFSET('Project Map'!$I$2,R$2,0)</f>
        <v>99.999999999999986</v>
      </c>
      <c r="S77">
        <f ca="1">Monthly!R77*OFFSET('Project Map'!$I$2,S$2,0)</f>
        <v>200</v>
      </c>
      <c r="T77">
        <f ca="1">Monthly!S77*OFFSET('Project Map'!$I$2,T$2,0)</f>
        <v>6</v>
      </c>
      <c r="U77">
        <f ca="1">Monthly!T77*OFFSET('Project Map'!$I$2,U$2,0)</f>
        <v>12.999999999999998</v>
      </c>
      <c r="V77">
        <f ca="1">Monthly!U77*OFFSET('Project Map'!$I$2,V$2,0)</f>
        <v>225</v>
      </c>
      <c r="W77">
        <f ca="1">Monthly!V77*OFFSET('Project Map'!$I$2,W$2,0)</f>
        <v>50</v>
      </c>
    </row>
    <row r="78" spans="2:23" x14ac:dyDescent="0.25">
      <c r="B78" s="6">
        <v>47939</v>
      </c>
      <c r="C78">
        <f t="shared" ca="1" si="3"/>
        <v>1921.1</v>
      </c>
      <c r="D78">
        <f t="shared" ca="1" si="4"/>
        <v>1276.5999999999999</v>
      </c>
      <c r="E78">
        <f t="shared" ca="1" si="5"/>
        <v>574.5</v>
      </c>
      <c r="F78">
        <f ca="1">Monthly!E78*OFFSET('Project Map'!$I$2,F$2,0)</f>
        <v>120</v>
      </c>
      <c r="G78">
        <f ca="1">Monthly!F78*OFFSET('Project Map'!$I$2,G$2,0)</f>
        <v>321.60000000000002</v>
      </c>
      <c r="H78">
        <f ca="1">Monthly!G78*OFFSET('Project Map'!$I$2,H$2,0)</f>
        <v>75</v>
      </c>
      <c r="I78">
        <f ca="1">Monthly!H78*OFFSET('Project Map'!$I$2,I$2,0)</f>
        <v>50</v>
      </c>
      <c r="J78">
        <f ca="1">Monthly!I78*OFFSET('Project Map'!$I$2,J$2,0)</f>
        <v>299</v>
      </c>
      <c r="K78">
        <f ca="1">Monthly!J78*OFFSET('Project Map'!$I$2,K$2,0)</f>
        <v>50</v>
      </c>
      <c r="L78">
        <f ca="1">Monthly!K78*OFFSET('Project Map'!$I$2,L$2,0)</f>
        <v>89.999999999999986</v>
      </c>
      <c r="M78">
        <f ca="1">Monthly!L78*OFFSET('Project Map'!$I$2,M$2,0)</f>
        <v>40</v>
      </c>
      <c r="N78">
        <f ca="1">Monthly!M78*OFFSET('Project Map'!$I$2,N$2,0)</f>
        <v>43.999999999999993</v>
      </c>
      <c r="O78">
        <f ca="1">Monthly!N78*OFFSET('Project Map'!$I$2,O$2,0)</f>
        <v>0</v>
      </c>
      <c r="P78">
        <f ca="1">Monthly!O78*OFFSET('Project Map'!$I$2,P$2,0)</f>
        <v>187.5</v>
      </c>
      <c r="Q78">
        <f ca="1">Monthly!P78*OFFSET('Project Map'!$I$2,Q$2,0)</f>
        <v>99.999999999999986</v>
      </c>
      <c r="R78">
        <f ca="1">Monthly!Q78*OFFSET('Project Map'!$I$2,R$2,0)</f>
        <v>99.999999999999986</v>
      </c>
      <c r="S78">
        <f ca="1">Monthly!R78*OFFSET('Project Map'!$I$2,S$2,0)</f>
        <v>200</v>
      </c>
      <c r="T78">
        <f ca="1">Monthly!S78*OFFSET('Project Map'!$I$2,T$2,0)</f>
        <v>6</v>
      </c>
      <c r="U78">
        <f ca="1">Monthly!T78*OFFSET('Project Map'!$I$2,U$2,0)</f>
        <v>12.999999999999998</v>
      </c>
      <c r="V78">
        <f ca="1">Monthly!U78*OFFSET('Project Map'!$I$2,V$2,0)</f>
        <v>225</v>
      </c>
      <c r="W78">
        <f ca="1">Monthly!V78*OFFSET('Project Map'!$I$2,W$2,0)</f>
        <v>50</v>
      </c>
    </row>
    <row r="79" spans="2:23" x14ac:dyDescent="0.25">
      <c r="B79" s="6">
        <v>47969</v>
      </c>
      <c r="C79">
        <f t="shared" ca="1" si="3"/>
        <v>1927.6</v>
      </c>
      <c r="D79">
        <f t="shared" ca="1" si="4"/>
        <v>1283.0999999999999</v>
      </c>
      <c r="E79">
        <f t="shared" ca="1" si="5"/>
        <v>574.5</v>
      </c>
      <c r="F79">
        <f ca="1">Monthly!E79*OFFSET('Project Map'!$I$2,F$2,0)</f>
        <v>120</v>
      </c>
      <c r="G79">
        <f ca="1">Monthly!F79*OFFSET('Project Map'!$I$2,G$2,0)</f>
        <v>321.60000000000002</v>
      </c>
      <c r="H79">
        <f ca="1">Monthly!G79*OFFSET('Project Map'!$I$2,H$2,0)</f>
        <v>75</v>
      </c>
      <c r="I79">
        <f ca="1">Monthly!H79*OFFSET('Project Map'!$I$2,I$2,0)</f>
        <v>50</v>
      </c>
      <c r="J79">
        <f ca="1">Monthly!I79*OFFSET('Project Map'!$I$2,J$2,0)</f>
        <v>305.5</v>
      </c>
      <c r="K79">
        <f ca="1">Monthly!J79*OFFSET('Project Map'!$I$2,K$2,0)</f>
        <v>50</v>
      </c>
      <c r="L79">
        <f ca="1">Monthly!K79*OFFSET('Project Map'!$I$2,L$2,0)</f>
        <v>89.999999999999986</v>
      </c>
      <c r="M79">
        <f ca="1">Monthly!L79*OFFSET('Project Map'!$I$2,M$2,0)</f>
        <v>40</v>
      </c>
      <c r="N79">
        <f ca="1">Monthly!M79*OFFSET('Project Map'!$I$2,N$2,0)</f>
        <v>43.999999999999993</v>
      </c>
      <c r="O79">
        <f ca="1">Monthly!N79*OFFSET('Project Map'!$I$2,O$2,0)</f>
        <v>0</v>
      </c>
      <c r="P79">
        <f ca="1">Monthly!O79*OFFSET('Project Map'!$I$2,P$2,0)</f>
        <v>187.5</v>
      </c>
      <c r="Q79">
        <f ca="1">Monthly!P79*OFFSET('Project Map'!$I$2,Q$2,0)</f>
        <v>99.999999999999986</v>
      </c>
      <c r="R79">
        <f ca="1">Monthly!Q79*OFFSET('Project Map'!$I$2,R$2,0)</f>
        <v>99.999999999999986</v>
      </c>
      <c r="S79">
        <f ca="1">Monthly!R79*OFFSET('Project Map'!$I$2,S$2,0)</f>
        <v>200</v>
      </c>
      <c r="T79">
        <f ca="1">Monthly!S79*OFFSET('Project Map'!$I$2,T$2,0)</f>
        <v>6</v>
      </c>
      <c r="U79">
        <f ca="1">Monthly!T79*OFFSET('Project Map'!$I$2,U$2,0)</f>
        <v>12.999999999999998</v>
      </c>
      <c r="V79">
        <f ca="1">Monthly!U79*OFFSET('Project Map'!$I$2,V$2,0)</f>
        <v>225</v>
      </c>
      <c r="W79">
        <f ca="1">Monthly!V79*OFFSET('Project Map'!$I$2,W$2,0)</f>
        <v>50</v>
      </c>
    </row>
    <row r="80" spans="2:23" x14ac:dyDescent="0.25">
      <c r="B80" s="6">
        <v>48000</v>
      </c>
      <c r="C80">
        <f t="shared" ca="1" si="3"/>
        <v>1934.6</v>
      </c>
      <c r="D80">
        <f t="shared" ca="1" si="4"/>
        <v>1290.0999999999999</v>
      </c>
      <c r="E80">
        <f t="shared" ca="1" si="5"/>
        <v>574.5</v>
      </c>
      <c r="F80">
        <f ca="1">Monthly!E80*OFFSET('Project Map'!$I$2,F$2,0)</f>
        <v>120</v>
      </c>
      <c r="G80">
        <f ca="1">Monthly!F80*OFFSET('Project Map'!$I$2,G$2,0)</f>
        <v>321.60000000000002</v>
      </c>
      <c r="H80">
        <f ca="1">Monthly!G80*OFFSET('Project Map'!$I$2,H$2,0)</f>
        <v>75</v>
      </c>
      <c r="I80">
        <f ca="1">Monthly!H80*OFFSET('Project Map'!$I$2,I$2,0)</f>
        <v>50</v>
      </c>
      <c r="J80">
        <f ca="1">Monthly!I80*OFFSET('Project Map'!$I$2,J$2,0)</f>
        <v>312.5</v>
      </c>
      <c r="K80">
        <f ca="1">Monthly!J80*OFFSET('Project Map'!$I$2,K$2,0)</f>
        <v>50</v>
      </c>
      <c r="L80">
        <f ca="1">Monthly!K80*OFFSET('Project Map'!$I$2,L$2,0)</f>
        <v>89.999999999999986</v>
      </c>
      <c r="M80">
        <f ca="1">Monthly!L80*OFFSET('Project Map'!$I$2,M$2,0)</f>
        <v>40</v>
      </c>
      <c r="N80">
        <f ca="1">Monthly!M80*OFFSET('Project Map'!$I$2,N$2,0)</f>
        <v>43.999999999999993</v>
      </c>
      <c r="O80">
        <f ca="1">Monthly!N80*OFFSET('Project Map'!$I$2,O$2,0)</f>
        <v>0</v>
      </c>
      <c r="P80">
        <f ca="1">Monthly!O80*OFFSET('Project Map'!$I$2,P$2,0)</f>
        <v>187.5</v>
      </c>
      <c r="Q80">
        <f ca="1">Monthly!P80*OFFSET('Project Map'!$I$2,Q$2,0)</f>
        <v>99.999999999999986</v>
      </c>
      <c r="R80">
        <f ca="1">Monthly!Q80*OFFSET('Project Map'!$I$2,R$2,0)</f>
        <v>99.999999999999986</v>
      </c>
      <c r="S80">
        <f ca="1">Monthly!R80*OFFSET('Project Map'!$I$2,S$2,0)</f>
        <v>200</v>
      </c>
      <c r="T80">
        <f ca="1">Monthly!S80*OFFSET('Project Map'!$I$2,T$2,0)</f>
        <v>6</v>
      </c>
      <c r="U80">
        <f ca="1">Monthly!T80*OFFSET('Project Map'!$I$2,U$2,0)</f>
        <v>12.999999999999998</v>
      </c>
      <c r="V80">
        <f ca="1">Monthly!U80*OFFSET('Project Map'!$I$2,V$2,0)</f>
        <v>225</v>
      </c>
      <c r="W80">
        <f ca="1">Monthly!V80*OFFSET('Project Map'!$I$2,W$2,0)</f>
        <v>50</v>
      </c>
    </row>
    <row r="81" spans="2:23" x14ac:dyDescent="0.25">
      <c r="B81" s="6">
        <v>48030</v>
      </c>
      <c r="C81">
        <f t="shared" ca="1" si="3"/>
        <v>2012.6</v>
      </c>
      <c r="D81">
        <f t="shared" ca="1" si="4"/>
        <v>1330.6</v>
      </c>
      <c r="E81">
        <f t="shared" ca="1" si="5"/>
        <v>612</v>
      </c>
      <c r="F81">
        <f ca="1">Monthly!E81*OFFSET('Project Map'!$I$2,F$2,0)</f>
        <v>120</v>
      </c>
      <c r="G81">
        <f ca="1">Monthly!F81*OFFSET('Project Map'!$I$2,G$2,0)</f>
        <v>321.60000000000002</v>
      </c>
      <c r="H81">
        <f ca="1">Monthly!G81*OFFSET('Project Map'!$I$2,H$2,0)</f>
        <v>75</v>
      </c>
      <c r="I81">
        <f ca="1">Monthly!H81*OFFSET('Project Map'!$I$2,I$2,0)</f>
        <v>50</v>
      </c>
      <c r="J81">
        <f ca="1">Monthly!I81*OFFSET('Project Map'!$I$2,J$2,0)</f>
        <v>312.5</v>
      </c>
      <c r="K81">
        <f ca="1">Monthly!J81*OFFSET('Project Map'!$I$2,K$2,0)</f>
        <v>50</v>
      </c>
      <c r="L81">
        <f ca="1">Monthly!K81*OFFSET('Project Map'!$I$2,L$2,0)</f>
        <v>89.999999999999986</v>
      </c>
      <c r="M81">
        <f ca="1">Monthly!L81*OFFSET('Project Map'!$I$2,M$2,0)</f>
        <v>40</v>
      </c>
      <c r="N81">
        <f ca="1">Monthly!M81*OFFSET('Project Map'!$I$2,N$2,0)</f>
        <v>43.999999999999993</v>
      </c>
      <c r="O81">
        <f ca="1">Monthly!N81*OFFSET('Project Map'!$I$2,O$2,0)</f>
        <v>3</v>
      </c>
      <c r="P81">
        <f ca="1">Monthly!O81*OFFSET('Project Map'!$I$2,P$2,0)</f>
        <v>187.5</v>
      </c>
      <c r="Q81">
        <f ca="1">Monthly!P81*OFFSET('Project Map'!$I$2,Q$2,0)</f>
        <v>99.999999999999986</v>
      </c>
      <c r="R81">
        <f ca="1">Monthly!Q81*OFFSET('Project Map'!$I$2,R$2,0)</f>
        <v>99.999999999999986</v>
      </c>
      <c r="S81">
        <f ca="1">Monthly!R81*OFFSET('Project Map'!$I$2,S$2,0)</f>
        <v>200</v>
      </c>
      <c r="T81">
        <f ca="1">Monthly!S81*OFFSET('Project Map'!$I$2,T$2,0)</f>
        <v>6</v>
      </c>
      <c r="U81">
        <f ca="1">Monthly!T81*OFFSET('Project Map'!$I$2,U$2,0)</f>
        <v>12.999999999999998</v>
      </c>
      <c r="V81">
        <f ca="1">Monthly!U81*OFFSET('Project Map'!$I$2,V$2,0)</f>
        <v>300</v>
      </c>
      <c r="W81">
        <f ca="1">Monthly!V81*OFFSET('Project Map'!$I$2,W$2,0)</f>
        <v>50</v>
      </c>
    </row>
    <row r="82" spans="2:23" x14ac:dyDescent="0.25">
      <c r="B82" s="6">
        <v>48061</v>
      </c>
      <c r="C82">
        <f t="shared" ca="1" si="3"/>
        <v>2012.6</v>
      </c>
      <c r="D82">
        <f t="shared" ca="1" si="4"/>
        <v>1330.6</v>
      </c>
      <c r="E82">
        <f t="shared" ca="1" si="5"/>
        <v>612</v>
      </c>
      <c r="F82">
        <f ca="1">Monthly!E82*OFFSET('Project Map'!$I$2,F$2,0)</f>
        <v>120</v>
      </c>
      <c r="G82">
        <f ca="1">Monthly!F82*OFFSET('Project Map'!$I$2,G$2,0)</f>
        <v>321.60000000000002</v>
      </c>
      <c r="H82">
        <f ca="1">Monthly!G82*OFFSET('Project Map'!$I$2,H$2,0)</f>
        <v>75</v>
      </c>
      <c r="I82">
        <f ca="1">Monthly!H82*OFFSET('Project Map'!$I$2,I$2,0)</f>
        <v>50</v>
      </c>
      <c r="J82">
        <f ca="1">Monthly!I82*OFFSET('Project Map'!$I$2,J$2,0)</f>
        <v>312.5</v>
      </c>
      <c r="K82">
        <f ca="1">Monthly!J82*OFFSET('Project Map'!$I$2,K$2,0)</f>
        <v>50</v>
      </c>
      <c r="L82">
        <f ca="1">Monthly!K82*OFFSET('Project Map'!$I$2,L$2,0)</f>
        <v>89.999999999999986</v>
      </c>
      <c r="M82">
        <f ca="1">Monthly!L82*OFFSET('Project Map'!$I$2,M$2,0)</f>
        <v>40</v>
      </c>
      <c r="N82">
        <f ca="1">Monthly!M82*OFFSET('Project Map'!$I$2,N$2,0)</f>
        <v>43.999999999999993</v>
      </c>
      <c r="O82">
        <f ca="1">Monthly!N82*OFFSET('Project Map'!$I$2,O$2,0)</f>
        <v>3</v>
      </c>
      <c r="P82">
        <f ca="1">Monthly!O82*OFFSET('Project Map'!$I$2,P$2,0)</f>
        <v>187.5</v>
      </c>
      <c r="Q82">
        <f ca="1">Monthly!P82*OFFSET('Project Map'!$I$2,Q$2,0)</f>
        <v>99.999999999999986</v>
      </c>
      <c r="R82">
        <f ca="1">Monthly!Q82*OFFSET('Project Map'!$I$2,R$2,0)</f>
        <v>99.999999999999986</v>
      </c>
      <c r="S82">
        <f ca="1">Monthly!R82*OFFSET('Project Map'!$I$2,S$2,0)</f>
        <v>200</v>
      </c>
      <c r="T82">
        <f ca="1">Monthly!S82*OFFSET('Project Map'!$I$2,T$2,0)</f>
        <v>6</v>
      </c>
      <c r="U82">
        <f ca="1">Monthly!T82*OFFSET('Project Map'!$I$2,U$2,0)</f>
        <v>12.999999999999998</v>
      </c>
      <c r="V82">
        <f ca="1">Monthly!U82*OFFSET('Project Map'!$I$2,V$2,0)</f>
        <v>300</v>
      </c>
      <c r="W82">
        <f ca="1">Monthly!V82*OFFSET('Project Map'!$I$2,W$2,0)</f>
        <v>50</v>
      </c>
    </row>
    <row r="83" spans="2:23" x14ac:dyDescent="0.25">
      <c r="B83" s="6">
        <v>48092</v>
      </c>
      <c r="C83">
        <f t="shared" ca="1" si="3"/>
        <v>2012.6</v>
      </c>
      <c r="D83">
        <f t="shared" ca="1" si="4"/>
        <v>1330.6</v>
      </c>
      <c r="E83">
        <f t="shared" ca="1" si="5"/>
        <v>612</v>
      </c>
      <c r="F83">
        <f ca="1">Monthly!E83*OFFSET('Project Map'!$I$2,F$2,0)</f>
        <v>120</v>
      </c>
      <c r="G83">
        <f ca="1">Monthly!F83*OFFSET('Project Map'!$I$2,G$2,0)</f>
        <v>321.60000000000002</v>
      </c>
      <c r="H83">
        <f ca="1">Monthly!G83*OFFSET('Project Map'!$I$2,H$2,0)</f>
        <v>75</v>
      </c>
      <c r="I83">
        <f ca="1">Monthly!H83*OFFSET('Project Map'!$I$2,I$2,0)</f>
        <v>50</v>
      </c>
      <c r="J83">
        <f ca="1">Monthly!I83*OFFSET('Project Map'!$I$2,J$2,0)</f>
        <v>312.5</v>
      </c>
      <c r="K83">
        <f ca="1">Monthly!J83*OFFSET('Project Map'!$I$2,K$2,0)</f>
        <v>50</v>
      </c>
      <c r="L83">
        <f ca="1">Monthly!K83*OFFSET('Project Map'!$I$2,L$2,0)</f>
        <v>89.999999999999986</v>
      </c>
      <c r="M83">
        <f ca="1">Monthly!L83*OFFSET('Project Map'!$I$2,M$2,0)</f>
        <v>40</v>
      </c>
      <c r="N83">
        <f ca="1">Monthly!M83*OFFSET('Project Map'!$I$2,N$2,0)</f>
        <v>43.999999999999993</v>
      </c>
      <c r="O83">
        <f ca="1">Monthly!N83*OFFSET('Project Map'!$I$2,O$2,0)</f>
        <v>3</v>
      </c>
      <c r="P83">
        <f ca="1">Monthly!O83*OFFSET('Project Map'!$I$2,P$2,0)</f>
        <v>187.5</v>
      </c>
      <c r="Q83">
        <f ca="1">Monthly!P83*OFFSET('Project Map'!$I$2,Q$2,0)</f>
        <v>99.999999999999986</v>
      </c>
      <c r="R83">
        <f ca="1">Monthly!Q83*OFFSET('Project Map'!$I$2,R$2,0)</f>
        <v>99.999999999999986</v>
      </c>
      <c r="S83">
        <f ca="1">Monthly!R83*OFFSET('Project Map'!$I$2,S$2,0)</f>
        <v>200</v>
      </c>
      <c r="T83">
        <f ca="1">Monthly!S83*OFFSET('Project Map'!$I$2,T$2,0)</f>
        <v>6</v>
      </c>
      <c r="U83">
        <f ca="1">Monthly!T83*OFFSET('Project Map'!$I$2,U$2,0)</f>
        <v>12.999999999999998</v>
      </c>
      <c r="V83">
        <f ca="1">Monthly!U83*OFFSET('Project Map'!$I$2,V$2,0)</f>
        <v>300</v>
      </c>
      <c r="W83">
        <f ca="1">Monthly!V83*OFFSET('Project Map'!$I$2,W$2,0)</f>
        <v>50</v>
      </c>
    </row>
    <row r="84" spans="2:23" x14ac:dyDescent="0.25">
      <c r="B84" s="6">
        <v>48122</v>
      </c>
      <c r="C84">
        <f t="shared" ca="1" si="3"/>
        <v>2012.6</v>
      </c>
      <c r="D84">
        <f t="shared" ca="1" si="4"/>
        <v>1330.6</v>
      </c>
      <c r="E84">
        <f t="shared" ca="1" si="5"/>
        <v>612</v>
      </c>
      <c r="F84">
        <f ca="1">Monthly!E84*OFFSET('Project Map'!$I$2,F$2,0)</f>
        <v>120</v>
      </c>
      <c r="G84">
        <f ca="1">Monthly!F84*OFFSET('Project Map'!$I$2,G$2,0)</f>
        <v>321.60000000000002</v>
      </c>
      <c r="H84">
        <f ca="1">Monthly!G84*OFFSET('Project Map'!$I$2,H$2,0)</f>
        <v>75</v>
      </c>
      <c r="I84">
        <f ca="1">Monthly!H84*OFFSET('Project Map'!$I$2,I$2,0)</f>
        <v>50</v>
      </c>
      <c r="J84">
        <f ca="1">Monthly!I84*OFFSET('Project Map'!$I$2,J$2,0)</f>
        <v>312.5</v>
      </c>
      <c r="K84">
        <f ca="1">Monthly!J84*OFFSET('Project Map'!$I$2,K$2,0)</f>
        <v>50</v>
      </c>
      <c r="L84">
        <f ca="1">Monthly!K84*OFFSET('Project Map'!$I$2,L$2,0)</f>
        <v>89.999999999999986</v>
      </c>
      <c r="M84">
        <f ca="1">Monthly!L84*OFFSET('Project Map'!$I$2,M$2,0)</f>
        <v>40</v>
      </c>
      <c r="N84">
        <f ca="1">Monthly!M84*OFFSET('Project Map'!$I$2,N$2,0)</f>
        <v>43.999999999999993</v>
      </c>
      <c r="O84">
        <f ca="1">Monthly!N84*OFFSET('Project Map'!$I$2,O$2,0)</f>
        <v>3</v>
      </c>
      <c r="P84">
        <f ca="1">Monthly!O84*OFFSET('Project Map'!$I$2,P$2,0)</f>
        <v>187.5</v>
      </c>
      <c r="Q84">
        <f ca="1">Monthly!P84*OFFSET('Project Map'!$I$2,Q$2,0)</f>
        <v>99.999999999999986</v>
      </c>
      <c r="R84">
        <f ca="1">Monthly!Q84*OFFSET('Project Map'!$I$2,R$2,0)</f>
        <v>99.999999999999986</v>
      </c>
      <c r="S84">
        <f ca="1">Monthly!R84*OFFSET('Project Map'!$I$2,S$2,0)</f>
        <v>200</v>
      </c>
      <c r="T84">
        <f ca="1">Monthly!S84*OFFSET('Project Map'!$I$2,T$2,0)</f>
        <v>6</v>
      </c>
      <c r="U84">
        <f ca="1">Monthly!T84*OFFSET('Project Map'!$I$2,U$2,0)</f>
        <v>12.999999999999998</v>
      </c>
      <c r="V84">
        <f ca="1">Monthly!U84*OFFSET('Project Map'!$I$2,V$2,0)</f>
        <v>300</v>
      </c>
      <c r="W84">
        <f ca="1">Monthly!V84*OFFSET('Project Map'!$I$2,W$2,0)</f>
        <v>50</v>
      </c>
    </row>
    <row r="85" spans="2:23" x14ac:dyDescent="0.25">
      <c r="B85" s="6">
        <v>48153</v>
      </c>
      <c r="C85">
        <f t="shared" ca="1" si="3"/>
        <v>2019.1</v>
      </c>
      <c r="D85">
        <f t="shared" ca="1" si="4"/>
        <v>1337.1</v>
      </c>
      <c r="E85">
        <f t="shared" ca="1" si="5"/>
        <v>612</v>
      </c>
      <c r="F85">
        <f ca="1">Monthly!E85*OFFSET('Project Map'!$I$2,F$2,0)</f>
        <v>120</v>
      </c>
      <c r="G85">
        <f ca="1">Monthly!F85*OFFSET('Project Map'!$I$2,G$2,0)</f>
        <v>321.60000000000002</v>
      </c>
      <c r="H85">
        <f ca="1">Monthly!G85*OFFSET('Project Map'!$I$2,H$2,0)</f>
        <v>75</v>
      </c>
      <c r="I85">
        <f ca="1">Monthly!H85*OFFSET('Project Map'!$I$2,I$2,0)</f>
        <v>50</v>
      </c>
      <c r="J85">
        <f ca="1">Monthly!I85*OFFSET('Project Map'!$I$2,J$2,0)</f>
        <v>319</v>
      </c>
      <c r="K85">
        <f ca="1">Monthly!J85*OFFSET('Project Map'!$I$2,K$2,0)</f>
        <v>50</v>
      </c>
      <c r="L85">
        <f ca="1">Monthly!K85*OFFSET('Project Map'!$I$2,L$2,0)</f>
        <v>89.999999999999986</v>
      </c>
      <c r="M85">
        <f ca="1">Monthly!L85*OFFSET('Project Map'!$I$2,M$2,0)</f>
        <v>40</v>
      </c>
      <c r="N85">
        <f ca="1">Monthly!M85*OFFSET('Project Map'!$I$2,N$2,0)</f>
        <v>43.999999999999993</v>
      </c>
      <c r="O85">
        <f ca="1">Monthly!N85*OFFSET('Project Map'!$I$2,O$2,0)</f>
        <v>3</v>
      </c>
      <c r="P85">
        <f ca="1">Monthly!O85*OFFSET('Project Map'!$I$2,P$2,0)</f>
        <v>187.5</v>
      </c>
      <c r="Q85">
        <f ca="1">Monthly!P85*OFFSET('Project Map'!$I$2,Q$2,0)</f>
        <v>99.999999999999986</v>
      </c>
      <c r="R85">
        <f ca="1">Monthly!Q85*OFFSET('Project Map'!$I$2,R$2,0)</f>
        <v>99.999999999999986</v>
      </c>
      <c r="S85">
        <f ca="1">Monthly!R85*OFFSET('Project Map'!$I$2,S$2,0)</f>
        <v>200</v>
      </c>
      <c r="T85">
        <f ca="1">Monthly!S85*OFFSET('Project Map'!$I$2,T$2,0)</f>
        <v>6</v>
      </c>
      <c r="U85">
        <f ca="1">Monthly!T85*OFFSET('Project Map'!$I$2,U$2,0)</f>
        <v>12.999999999999998</v>
      </c>
      <c r="V85">
        <f ca="1">Monthly!U85*OFFSET('Project Map'!$I$2,V$2,0)</f>
        <v>300</v>
      </c>
      <c r="W85">
        <f ca="1">Monthly!V85*OFFSET('Project Map'!$I$2,W$2,0)</f>
        <v>50</v>
      </c>
    </row>
    <row r="86" spans="2:23" x14ac:dyDescent="0.25">
      <c r="B86" s="6">
        <v>48183</v>
      </c>
      <c r="C86">
        <f t="shared" ca="1" si="3"/>
        <v>2019.1</v>
      </c>
      <c r="D86">
        <f t="shared" ca="1" si="4"/>
        <v>1337.1</v>
      </c>
      <c r="E86">
        <f t="shared" ca="1" si="5"/>
        <v>612</v>
      </c>
      <c r="F86">
        <f ca="1">Monthly!E86*OFFSET('Project Map'!$I$2,F$2,0)</f>
        <v>120</v>
      </c>
      <c r="G86">
        <f ca="1">Monthly!F86*OFFSET('Project Map'!$I$2,G$2,0)</f>
        <v>321.60000000000002</v>
      </c>
      <c r="H86">
        <f ca="1">Monthly!G86*OFFSET('Project Map'!$I$2,H$2,0)</f>
        <v>75</v>
      </c>
      <c r="I86">
        <f ca="1">Monthly!H86*OFFSET('Project Map'!$I$2,I$2,0)</f>
        <v>50</v>
      </c>
      <c r="J86">
        <f ca="1">Monthly!I86*OFFSET('Project Map'!$I$2,J$2,0)</f>
        <v>319</v>
      </c>
      <c r="K86">
        <f ca="1">Monthly!J86*OFFSET('Project Map'!$I$2,K$2,0)</f>
        <v>50</v>
      </c>
      <c r="L86">
        <f ca="1">Monthly!K86*OFFSET('Project Map'!$I$2,L$2,0)</f>
        <v>89.999999999999986</v>
      </c>
      <c r="M86">
        <f ca="1">Monthly!L86*OFFSET('Project Map'!$I$2,M$2,0)</f>
        <v>40</v>
      </c>
      <c r="N86">
        <f ca="1">Monthly!M86*OFFSET('Project Map'!$I$2,N$2,0)</f>
        <v>43.999999999999993</v>
      </c>
      <c r="O86">
        <f ca="1">Monthly!N86*OFFSET('Project Map'!$I$2,O$2,0)</f>
        <v>3</v>
      </c>
      <c r="P86">
        <f ca="1">Monthly!O86*OFFSET('Project Map'!$I$2,P$2,0)</f>
        <v>187.5</v>
      </c>
      <c r="Q86">
        <f ca="1">Monthly!P86*OFFSET('Project Map'!$I$2,Q$2,0)</f>
        <v>99.999999999999986</v>
      </c>
      <c r="R86">
        <f ca="1">Monthly!Q86*OFFSET('Project Map'!$I$2,R$2,0)</f>
        <v>99.999999999999986</v>
      </c>
      <c r="S86">
        <f ca="1">Monthly!R86*OFFSET('Project Map'!$I$2,S$2,0)</f>
        <v>200</v>
      </c>
      <c r="T86">
        <f ca="1">Monthly!S86*OFFSET('Project Map'!$I$2,T$2,0)</f>
        <v>6</v>
      </c>
      <c r="U86">
        <f ca="1">Monthly!T86*OFFSET('Project Map'!$I$2,U$2,0)</f>
        <v>12.999999999999998</v>
      </c>
      <c r="V86">
        <f ca="1">Monthly!U86*OFFSET('Project Map'!$I$2,V$2,0)</f>
        <v>300</v>
      </c>
      <c r="W86">
        <f ca="1">Monthly!V86*OFFSET('Project Map'!$I$2,W$2,0)</f>
        <v>50</v>
      </c>
    </row>
    <row r="87" spans="2:23" x14ac:dyDescent="0.25">
      <c r="B87" s="6">
        <v>48214</v>
      </c>
      <c r="C87">
        <f t="shared" ca="1" si="3"/>
        <v>2019.1</v>
      </c>
      <c r="D87">
        <f t="shared" ca="1" si="4"/>
        <v>1337.1</v>
      </c>
      <c r="E87">
        <f t="shared" ca="1" si="5"/>
        <v>612</v>
      </c>
      <c r="F87">
        <f ca="1">Monthly!E87*OFFSET('Project Map'!$I$2,F$2,0)</f>
        <v>120</v>
      </c>
      <c r="G87">
        <f ca="1">Monthly!F87*OFFSET('Project Map'!$I$2,G$2,0)</f>
        <v>321.60000000000002</v>
      </c>
      <c r="H87">
        <f ca="1">Monthly!G87*OFFSET('Project Map'!$I$2,H$2,0)</f>
        <v>75</v>
      </c>
      <c r="I87">
        <f ca="1">Monthly!H87*OFFSET('Project Map'!$I$2,I$2,0)</f>
        <v>50</v>
      </c>
      <c r="J87">
        <f ca="1">Monthly!I87*OFFSET('Project Map'!$I$2,J$2,0)</f>
        <v>319</v>
      </c>
      <c r="K87">
        <f ca="1">Monthly!J87*OFFSET('Project Map'!$I$2,K$2,0)</f>
        <v>50</v>
      </c>
      <c r="L87">
        <f ca="1">Monthly!K87*OFFSET('Project Map'!$I$2,L$2,0)</f>
        <v>89.999999999999986</v>
      </c>
      <c r="M87">
        <f ca="1">Monthly!L87*OFFSET('Project Map'!$I$2,M$2,0)</f>
        <v>40</v>
      </c>
      <c r="N87">
        <f ca="1">Monthly!M87*OFFSET('Project Map'!$I$2,N$2,0)</f>
        <v>43.999999999999993</v>
      </c>
      <c r="O87">
        <f ca="1">Monthly!N87*OFFSET('Project Map'!$I$2,O$2,0)</f>
        <v>3</v>
      </c>
      <c r="P87">
        <f ca="1">Monthly!O87*OFFSET('Project Map'!$I$2,P$2,0)</f>
        <v>187.5</v>
      </c>
      <c r="Q87">
        <f ca="1">Monthly!P87*OFFSET('Project Map'!$I$2,Q$2,0)</f>
        <v>99.999999999999986</v>
      </c>
      <c r="R87">
        <f ca="1">Monthly!Q87*OFFSET('Project Map'!$I$2,R$2,0)</f>
        <v>99.999999999999986</v>
      </c>
      <c r="S87">
        <f ca="1">Monthly!R87*OFFSET('Project Map'!$I$2,S$2,0)</f>
        <v>200</v>
      </c>
      <c r="T87">
        <f ca="1">Monthly!S87*OFFSET('Project Map'!$I$2,T$2,0)</f>
        <v>6</v>
      </c>
      <c r="U87">
        <f ca="1">Monthly!T87*OFFSET('Project Map'!$I$2,U$2,0)</f>
        <v>12.999999999999998</v>
      </c>
      <c r="V87">
        <f ca="1">Monthly!U87*OFFSET('Project Map'!$I$2,V$2,0)</f>
        <v>300</v>
      </c>
      <c r="W87">
        <f ca="1">Monthly!V87*OFFSET('Project Map'!$I$2,W$2,0)</f>
        <v>50</v>
      </c>
    </row>
    <row r="88" spans="2:23" x14ac:dyDescent="0.25">
      <c r="B88" s="6">
        <v>48245</v>
      </c>
      <c r="C88">
        <f t="shared" ca="1" si="3"/>
        <v>2019.1</v>
      </c>
      <c r="D88">
        <f t="shared" ca="1" si="4"/>
        <v>1337.1</v>
      </c>
      <c r="E88">
        <f t="shared" ca="1" si="5"/>
        <v>612</v>
      </c>
      <c r="F88">
        <f ca="1">Monthly!E88*OFFSET('Project Map'!$I$2,F$2,0)</f>
        <v>120</v>
      </c>
      <c r="G88">
        <f ca="1">Monthly!F88*OFFSET('Project Map'!$I$2,G$2,0)</f>
        <v>321.60000000000002</v>
      </c>
      <c r="H88">
        <f ca="1">Monthly!G88*OFFSET('Project Map'!$I$2,H$2,0)</f>
        <v>75</v>
      </c>
      <c r="I88">
        <f ca="1">Monthly!H88*OFFSET('Project Map'!$I$2,I$2,0)</f>
        <v>50</v>
      </c>
      <c r="J88">
        <f ca="1">Monthly!I88*OFFSET('Project Map'!$I$2,J$2,0)</f>
        <v>319</v>
      </c>
      <c r="K88">
        <f ca="1">Monthly!J88*OFFSET('Project Map'!$I$2,K$2,0)</f>
        <v>50</v>
      </c>
      <c r="L88">
        <f ca="1">Monthly!K88*OFFSET('Project Map'!$I$2,L$2,0)</f>
        <v>89.999999999999986</v>
      </c>
      <c r="M88">
        <f ca="1">Monthly!L88*OFFSET('Project Map'!$I$2,M$2,0)</f>
        <v>40</v>
      </c>
      <c r="N88">
        <f ca="1">Monthly!M88*OFFSET('Project Map'!$I$2,N$2,0)</f>
        <v>43.999999999999993</v>
      </c>
      <c r="O88">
        <f ca="1">Monthly!N88*OFFSET('Project Map'!$I$2,O$2,0)</f>
        <v>3</v>
      </c>
      <c r="P88">
        <f ca="1">Monthly!O88*OFFSET('Project Map'!$I$2,P$2,0)</f>
        <v>187.5</v>
      </c>
      <c r="Q88">
        <f ca="1">Monthly!P88*OFFSET('Project Map'!$I$2,Q$2,0)</f>
        <v>99.999999999999986</v>
      </c>
      <c r="R88">
        <f ca="1">Monthly!Q88*OFFSET('Project Map'!$I$2,R$2,0)</f>
        <v>99.999999999999986</v>
      </c>
      <c r="S88">
        <f ca="1">Monthly!R88*OFFSET('Project Map'!$I$2,S$2,0)</f>
        <v>200</v>
      </c>
      <c r="T88">
        <f ca="1">Monthly!S88*OFFSET('Project Map'!$I$2,T$2,0)</f>
        <v>6</v>
      </c>
      <c r="U88">
        <f ca="1">Monthly!T88*OFFSET('Project Map'!$I$2,U$2,0)</f>
        <v>12.999999999999998</v>
      </c>
      <c r="V88">
        <f ca="1">Monthly!U88*OFFSET('Project Map'!$I$2,V$2,0)</f>
        <v>300</v>
      </c>
      <c r="W88">
        <f ca="1">Monthly!V88*OFFSET('Project Map'!$I$2,W$2,0)</f>
        <v>50</v>
      </c>
    </row>
    <row r="89" spans="2:23" x14ac:dyDescent="0.25">
      <c r="B89" s="6">
        <v>48274</v>
      </c>
      <c r="C89">
        <f t="shared" ca="1" si="3"/>
        <v>2025.1</v>
      </c>
      <c r="D89">
        <f t="shared" ca="1" si="4"/>
        <v>1343.1</v>
      </c>
      <c r="E89">
        <f t="shared" ca="1" si="5"/>
        <v>612</v>
      </c>
      <c r="F89">
        <f ca="1">Monthly!E89*OFFSET('Project Map'!$I$2,F$2,0)</f>
        <v>120</v>
      </c>
      <c r="G89">
        <f ca="1">Monthly!F89*OFFSET('Project Map'!$I$2,G$2,0)</f>
        <v>321.60000000000002</v>
      </c>
      <c r="H89">
        <f ca="1">Monthly!G89*OFFSET('Project Map'!$I$2,H$2,0)</f>
        <v>75</v>
      </c>
      <c r="I89">
        <f ca="1">Monthly!H89*OFFSET('Project Map'!$I$2,I$2,0)</f>
        <v>50</v>
      </c>
      <c r="J89">
        <f ca="1">Monthly!I89*OFFSET('Project Map'!$I$2,J$2,0)</f>
        <v>325</v>
      </c>
      <c r="K89">
        <f ca="1">Monthly!J89*OFFSET('Project Map'!$I$2,K$2,0)</f>
        <v>50</v>
      </c>
      <c r="L89">
        <f ca="1">Monthly!K89*OFFSET('Project Map'!$I$2,L$2,0)</f>
        <v>89.999999999999986</v>
      </c>
      <c r="M89">
        <f ca="1">Monthly!L89*OFFSET('Project Map'!$I$2,M$2,0)</f>
        <v>40</v>
      </c>
      <c r="N89">
        <f ca="1">Monthly!M89*OFFSET('Project Map'!$I$2,N$2,0)</f>
        <v>43.999999999999993</v>
      </c>
      <c r="O89">
        <f ca="1">Monthly!N89*OFFSET('Project Map'!$I$2,O$2,0)</f>
        <v>3</v>
      </c>
      <c r="P89">
        <f ca="1">Monthly!O89*OFFSET('Project Map'!$I$2,P$2,0)</f>
        <v>187.5</v>
      </c>
      <c r="Q89">
        <f ca="1">Monthly!P89*OFFSET('Project Map'!$I$2,Q$2,0)</f>
        <v>99.999999999999986</v>
      </c>
      <c r="R89">
        <f ca="1">Monthly!Q89*OFFSET('Project Map'!$I$2,R$2,0)</f>
        <v>99.999999999999986</v>
      </c>
      <c r="S89">
        <f ca="1">Monthly!R89*OFFSET('Project Map'!$I$2,S$2,0)</f>
        <v>200</v>
      </c>
      <c r="T89">
        <f ca="1">Monthly!S89*OFFSET('Project Map'!$I$2,T$2,0)</f>
        <v>6</v>
      </c>
      <c r="U89">
        <f ca="1">Monthly!T89*OFFSET('Project Map'!$I$2,U$2,0)</f>
        <v>12.999999999999998</v>
      </c>
      <c r="V89">
        <f ca="1">Monthly!U89*OFFSET('Project Map'!$I$2,V$2,0)</f>
        <v>300</v>
      </c>
      <c r="W89">
        <f ca="1">Monthly!V89*OFFSET('Project Map'!$I$2,W$2,0)</f>
        <v>50</v>
      </c>
    </row>
    <row r="90" spans="2:23" x14ac:dyDescent="0.25">
      <c r="B90" s="6">
        <v>48305</v>
      </c>
      <c r="C90">
        <f t="shared" ca="1" si="3"/>
        <v>2025.1</v>
      </c>
      <c r="D90">
        <f t="shared" ca="1" si="4"/>
        <v>1343.1</v>
      </c>
      <c r="E90">
        <f t="shared" ca="1" si="5"/>
        <v>612</v>
      </c>
      <c r="F90">
        <f ca="1">Monthly!E90*OFFSET('Project Map'!$I$2,F$2,0)</f>
        <v>120</v>
      </c>
      <c r="G90">
        <f ca="1">Monthly!F90*OFFSET('Project Map'!$I$2,G$2,0)</f>
        <v>321.60000000000002</v>
      </c>
      <c r="H90">
        <f ca="1">Monthly!G90*OFFSET('Project Map'!$I$2,H$2,0)</f>
        <v>75</v>
      </c>
      <c r="I90">
        <f ca="1">Monthly!H90*OFFSET('Project Map'!$I$2,I$2,0)</f>
        <v>50</v>
      </c>
      <c r="J90">
        <f ca="1">Monthly!I90*OFFSET('Project Map'!$I$2,J$2,0)</f>
        <v>325</v>
      </c>
      <c r="K90">
        <f ca="1">Monthly!J90*OFFSET('Project Map'!$I$2,K$2,0)</f>
        <v>50</v>
      </c>
      <c r="L90">
        <f ca="1">Monthly!K90*OFFSET('Project Map'!$I$2,L$2,0)</f>
        <v>89.999999999999986</v>
      </c>
      <c r="M90">
        <f ca="1">Monthly!L90*OFFSET('Project Map'!$I$2,M$2,0)</f>
        <v>40</v>
      </c>
      <c r="N90">
        <f ca="1">Monthly!M90*OFFSET('Project Map'!$I$2,N$2,0)</f>
        <v>43.999999999999993</v>
      </c>
      <c r="O90">
        <f ca="1">Monthly!N90*OFFSET('Project Map'!$I$2,O$2,0)</f>
        <v>3</v>
      </c>
      <c r="P90">
        <f ca="1">Monthly!O90*OFFSET('Project Map'!$I$2,P$2,0)</f>
        <v>187.5</v>
      </c>
      <c r="Q90">
        <f ca="1">Monthly!P90*OFFSET('Project Map'!$I$2,Q$2,0)</f>
        <v>99.999999999999986</v>
      </c>
      <c r="R90">
        <f ca="1">Monthly!Q90*OFFSET('Project Map'!$I$2,R$2,0)</f>
        <v>99.999999999999986</v>
      </c>
      <c r="S90">
        <f ca="1">Monthly!R90*OFFSET('Project Map'!$I$2,S$2,0)</f>
        <v>200</v>
      </c>
      <c r="T90">
        <f ca="1">Monthly!S90*OFFSET('Project Map'!$I$2,T$2,0)</f>
        <v>6</v>
      </c>
      <c r="U90">
        <f ca="1">Monthly!T90*OFFSET('Project Map'!$I$2,U$2,0)</f>
        <v>12.999999999999998</v>
      </c>
      <c r="V90">
        <f ca="1">Monthly!U90*OFFSET('Project Map'!$I$2,V$2,0)</f>
        <v>300</v>
      </c>
      <c r="W90">
        <f ca="1">Monthly!V90*OFFSET('Project Map'!$I$2,W$2,0)</f>
        <v>50</v>
      </c>
    </row>
    <row r="91" spans="2:23" x14ac:dyDescent="0.25">
      <c r="B91" s="6">
        <v>48335</v>
      </c>
      <c r="C91">
        <f t="shared" ca="1" si="3"/>
        <v>2025.1</v>
      </c>
      <c r="D91">
        <f t="shared" ca="1" si="4"/>
        <v>1343.1</v>
      </c>
      <c r="E91">
        <f t="shared" ca="1" si="5"/>
        <v>612</v>
      </c>
      <c r="F91">
        <f ca="1">Monthly!E91*OFFSET('Project Map'!$I$2,F$2,0)</f>
        <v>120</v>
      </c>
      <c r="G91">
        <f ca="1">Monthly!F91*OFFSET('Project Map'!$I$2,G$2,0)</f>
        <v>321.60000000000002</v>
      </c>
      <c r="H91">
        <f ca="1">Monthly!G91*OFFSET('Project Map'!$I$2,H$2,0)</f>
        <v>75</v>
      </c>
      <c r="I91">
        <f ca="1">Monthly!H91*OFFSET('Project Map'!$I$2,I$2,0)</f>
        <v>50</v>
      </c>
      <c r="J91">
        <f ca="1">Monthly!I91*OFFSET('Project Map'!$I$2,J$2,0)</f>
        <v>325</v>
      </c>
      <c r="K91">
        <f ca="1">Monthly!J91*OFFSET('Project Map'!$I$2,K$2,0)</f>
        <v>50</v>
      </c>
      <c r="L91">
        <f ca="1">Monthly!K91*OFFSET('Project Map'!$I$2,L$2,0)</f>
        <v>89.999999999999986</v>
      </c>
      <c r="M91">
        <f ca="1">Monthly!L91*OFFSET('Project Map'!$I$2,M$2,0)</f>
        <v>40</v>
      </c>
      <c r="N91">
        <f ca="1">Monthly!M91*OFFSET('Project Map'!$I$2,N$2,0)</f>
        <v>43.999999999999993</v>
      </c>
      <c r="O91">
        <f ca="1">Monthly!N91*OFFSET('Project Map'!$I$2,O$2,0)</f>
        <v>3</v>
      </c>
      <c r="P91">
        <f ca="1">Monthly!O91*OFFSET('Project Map'!$I$2,P$2,0)</f>
        <v>187.5</v>
      </c>
      <c r="Q91">
        <f ca="1">Monthly!P91*OFFSET('Project Map'!$I$2,Q$2,0)</f>
        <v>99.999999999999986</v>
      </c>
      <c r="R91">
        <f ca="1">Monthly!Q91*OFFSET('Project Map'!$I$2,R$2,0)</f>
        <v>99.999999999999986</v>
      </c>
      <c r="S91">
        <f ca="1">Monthly!R91*OFFSET('Project Map'!$I$2,S$2,0)</f>
        <v>200</v>
      </c>
      <c r="T91">
        <f ca="1">Monthly!S91*OFFSET('Project Map'!$I$2,T$2,0)</f>
        <v>6</v>
      </c>
      <c r="U91">
        <f ca="1">Monthly!T91*OFFSET('Project Map'!$I$2,U$2,0)</f>
        <v>12.999999999999998</v>
      </c>
      <c r="V91">
        <f ca="1">Monthly!U91*OFFSET('Project Map'!$I$2,V$2,0)</f>
        <v>300</v>
      </c>
      <c r="W91">
        <f ca="1">Monthly!V91*OFFSET('Project Map'!$I$2,W$2,0)</f>
        <v>50</v>
      </c>
    </row>
    <row r="92" spans="2:23" x14ac:dyDescent="0.25">
      <c r="B92" s="6">
        <v>48366</v>
      </c>
      <c r="C92">
        <f t="shared" ca="1" si="3"/>
        <v>2025.1</v>
      </c>
      <c r="D92">
        <f t="shared" ca="1" si="4"/>
        <v>1343.1</v>
      </c>
      <c r="E92">
        <f t="shared" ca="1" si="5"/>
        <v>612</v>
      </c>
      <c r="F92">
        <f ca="1">Monthly!E92*OFFSET('Project Map'!$I$2,F$2,0)</f>
        <v>120</v>
      </c>
      <c r="G92">
        <f ca="1">Monthly!F92*OFFSET('Project Map'!$I$2,G$2,0)</f>
        <v>321.60000000000002</v>
      </c>
      <c r="H92">
        <f ca="1">Monthly!G92*OFFSET('Project Map'!$I$2,H$2,0)</f>
        <v>75</v>
      </c>
      <c r="I92">
        <f ca="1">Monthly!H92*OFFSET('Project Map'!$I$2,I$2,0)</f>
        <v>50</v>
      </c>
      <c r="J92">
        <f ca="1">Monthly!I92*OFFSET('Project Map'!$I$2,J$2,0)</f>
        <v>325</v>
      </c>
      <c r="K92">
        <f ca="1">Monthly!J92*OFFSET('Project Map'!$I$2,K$2,0)</f>
        <v>50</v>
      </c>
      <c r="L92">
        <f ca="1">Monthly!K92*OFFSET('Project Map'!$I$2,L$2,0)</f>
        <v>89.999999999999986</v>
      </c>
      <c r="M92">
        <f ca="1">Monthly!L92*OFFSET('Project Map'!$I$2,M$2,0)</f>
        <v>40</v>
      </c>
      <c r="N92">
        <f ca="1">Monthly!M92*OFFSET('Project Map'!$I$2,N$2,0)</f>
        <v>43.999999999999993</v>
      </c>
      <c r="O92">
        <f ca="1">Monthly!N92*OFFSET('Project Map'!$I$2,O$2,0)</f>
        <v>3</v>
      </c>
      <c r="P92">
        <f ca="1">Monthly!O92*OFFSET('Project Map'!$I$2,P$2,0)</f>
        <v>187.5</v>
      </c>
      <c r="Q92">
        <f ca="1">Monthly!P92*OFFSET('Project Map'!$I$2,Q$2,0)</f>
        <v>99.999999999999986</v>
      </c>
      <c r="R92">
        <f ca="1">Monthly!Q92*OFFSET('Project Map'!$I$2,R$2,0)</f>
        <v>99.999999999999986</v>
      </c>
      <c r="S92">
        <f ca="1">Monthly!R92*OFFSET('Project Map'!$I$2,S$2,0)</f>
        <v>200</v>
      </c>
      <c r="T92">
        <f ca="1">Monthly!S92*OFFSET('Project Map'!$I$2,T$2,0)</f>
        <v>6</v>
      </c>
      <c r="U92">
        <f ca="1">Monthly!T92*OFFSET('Project Map'!$I$2,U$2,0)</f>
        <v>12.999999999999998</v>
      </c>
      <c r="V92">
        <f ca="1">Monthly!U92*OFFSET('Project Map'!$I$2,V$2,0)</f>
        <v>300</v>
      </c>
      <c r="W92">
        <f ca="1">Monthly!V92*OFFSET('Project Map'!$I$2,W$2,0)</f>
        <v>50</v>
      </c>
    </row>
    <row r="93" spans="2:23" x14ac:dyDescent="0.25">
      <c r="B93" s="6">
        <v>48396</v>
      </c>
      <c r="C93">
        <f t="shared" ca="1" si="3"/>
        <v>2025.1</v>
      </c>
      <c r="D93">
        <f t="shared" ca="1" si="4"/>
        <v>1343.1</v>
      </c>
      <c r="E93">
        <f t="shared" ca="1" si="5"/>
        <v>612</v>
      </c>
      <c r="F93">
        <f ca="1">Monthly!E93*OFFSET('Project Map'!$I$2,F$2,0)</f>
        <v>120</v>
      </c>
      <c r="G93">
        <f ca="1">Monthly!F93*OFFSET('Project Map'!$I$2,G$2,0)</f>
        <v>321.60000000000002</v>
      </c>
      <c r="H93">
        <f ca="1">Monthly!G93*OFFSET('Project Map'!$I$2,H$2,0)</f>
        <v>75</v>
      </c>
      <c r="I93">
        <f ca="1">Monthly!H93*OFFSET('Project Map'!$I$2,I$2,0)</f>
        <v>50</v>
      </c>
      <c r="J93">
        <f ca="1">Monthly!I93*OFFSET('Project Map'!$I$2,J$2,0)</f>
        <v>325</v>
      </c>
      <c r="K93">
        <f ca="1">Monthly!J93*OFFSET('Project Map'!$I$2,K$2,0)</f>
        <v>50</v>
      </c>
      <c r="L93">
        <f ca="1">Monthly!K93*OFFSET('Project Map'!$I$2,L$2,0)</f>
        <v>89.999999999999986</v>
      </c>
      <c r="M93">
        <f ca="1">Monthly!L93*OFFSET('Project Map'!$I$2,M$2,0)</f>
        <v>40</v>
      </c>
      <c r="N93">
        <f ca="1">Monthly!M93*OFFSET('Project Map'!$I$2,N$2,0)</f>
        <v>43.999999999999993</v>
      </c>
      <c r="O93">
        <f ca="1">Monthly!N93*OFFSET('Project Map'!$I$2,O$2,0)</f>
        <v>3</v>
      </c>
      <c r="P93">
        <f ca="1">Monthly!O93*OFFSET('Project Map'!$I$2,P$2,0)</f>
        <v>187.5</v>
      </c>
      <c r="Q93">
        <f ca="1">Monthly!P93*OFFSET('Project Map'!$I$2,Q$2,0)</f>
        <v>99.999999999999986</v>
      </c>
      <c r="R93">
        <f ca="1">Monthly!Q93*OFFSET('Project Map'!$I$2,R$2,0)</f>
        <v>99.999999999999986</v>
      </c>
      <c r="S93">
        <f ca="1">Monthly!R93*OFFSET('Project Map'!$I$2,S$2,0)</f>
        <v>200</v>
      </c>
      <c r="T93">
        <f ca="1">Monthly!S93*OFFSET('Project Map'!$I$2,T$2,0)</f>
        <v>6</v>
      </c>
      <c r="U93">
        <f ca="1">Monthly!T93*OFFSET('Project Map'!$I$2,U$2,0)</f>
        <v>12.999999999999998</v>
      </c>
      <c r="V93">
        <f ca="1">Monthly!U93*OFFSET('Project Map'!$I$2,V$2,0)</f>
        <v>300</v>
      </c>
      <c r="W93">
        <f ca="1">Monthly!V93*OFFSET('Project Map'!$I$2,W$2,0)</f>
        <v>50</v>
      </c>
    </row>
    <row r="94" spans="2:23" x14ac:dyDescent="0.25">
      <c r="B94" s="6">
        <v>48427</v>
      </c>
      <c r="C94">
        <f t="shared" ca="1" si="3"/>
        <v>2025.1</v>
      </c>
      <c r="D94">
        <f t="shared" ca="1" si="4"/>
        <v>1343.1</v>
      </c>
      <c r="E94">
        <f t="shared" ca="1" si="5"/>
        <v>612</v>
      </c>
      <c r="F94">
        <f ca="1">Monthly!E94*OFFSET('Project Map'!$I$2,F$2,0)</f>
        <v>120</v>
      </c>
      <c r="G94">
        <f ca="1">Monthly!F94*OFFSET('Project Map'!$I$2,G$2,0)</f>
        <v>321.60000000000002</v>
      </c>
      <c r="H94">
        <f ca="1">Monthly!G94*OFFSET('Project Map'!$I$2,H$2,0)</f>
        <v>75</v>
      </c>
      <c r="I94">
        <f ca="1">Monthly!H94*OFFSET('Project Map'!$I$2,I$2,0)</f>
        <v>50</v>
      </c>
      <c r="J94">
        <f ca="1">Monthly!I94*OFFSET('Project Map'!$I$2,J$2,0)</f>
        <v>325</v>
      </c>
      <c r="K94">
        <f ca="1">Monthly!J94*OFFSET('Project Map'!$I$2,K$2,0)</f>
        <v>50</v>
      </c>
      <c r="L94">
        <f ca="1">Monthly!K94*OFFSET('Project Map'!$I$2,L$2,0)</f>
        <v>89.999999999999986</v>
      </c>
      <c r="M94">
        <f ca="1">Monthly!L94*OFFSET('Project Map'!$I$2,M$2,0)</f>
        <v>40</v>
      </c>
      <c r="N94">
        <f ca="1">Monthly!M94*OFFSET('Project Map'!$I$2,N$2,0)</f>
        <v>43.999999999999993</v>
      </c>
      <c r="O94">
        <f ca="1">Monthly!N94*OFFSET('Project Map'!$I$2,O$2,0)</f>
        <v>3</v>
      </c>
      <c r="P94">
        <f ca="1">Monthly!O94*OFFSET('Project Map'!$I$2,P$2,0)</f>
        <v>187.5</v>
      </c>
      <c r="Q94">
        <f ca="1">Monthly!P94*OFFSET('Project Map'!$I$2,Q$2,0)</f>
        <v>99.999999999999986</v>
      </c>
      <c r="R94">
        <f ca="1">Monthly!Q94*OFFSET('Project Map'!$I$2,R$2,0)</f>
        <v>99.999999999999986</v>
      </c>
      <c r="S94">
        <f ca="1">Monthly!R94*OFFSET('Project Map'!$I$2,S$2,0)</f>
        <v>200</v>
      </c>
      <c r="T94">
        <f ca="1">Monthly!S94*OFFSET('Project Map'!$I$2,T$2,0)</f>
        <v>6</v>
      </c>
      <c r="U94">
        <f ca="1">Monthly!T94*OFFSET('Project Map'!$I$2,U$2,0)</f>
        <v>12.999999999999998</v>
      </c>
      <c r="V94">
        <f ca="1">Monthly!U94*OFFSET('Project Map'!$I$2,V$2,0)</f>
        <v>300</v>
      </c>
      <c r="W94">
        <f ca="1">Monthly!V94*OFFSET('Project Map'!$I$2,W$2,0)</f>
        <v>50</v>
      </c>
    </row>
    <row r="95" spans="2:23" x14ac:dyDescent="0.25">
      <c r="B95" s="6">
        <v>48458</v>
      </c>
      <c r="C95">
        <f t="shared" ca="1" si="3"/>
        <v>2025.1</v>
      </c>
      <c r="D95">
        <f t="shared" ca="1" si="4"/>
        <v>1343.1</v>
      </c>
      <c r="E95">
        <f t="shared" ca="1" si="5"/>
        <v>612</v>
      </c>
      <c r="F95">
        <f ca="1">Monthly!E95*OFFSET('Project Map'!$I$2,F$2,0)</f>
        <v>120</v>
      </c>
      <c r="G95">
        <f ca="1">Monthly!F95*OFFSET('Project Map'!$I$2,G$2,0)</f>
        <v>321.60000000000002</v>
      </c>
      <c r="H95">
        <f ca="1">Monthly!G95*OFFSET('Project Map'!$I$2,H$2,0)</f>
        <v>75</v>
      </c>
      <c r="I95">
        <f ca="1">Monthly!H95*OFFSET('Project Map'!$I$2,I$2,0)</f>
        <v>50</v>
      </c>
      <c r="J95">
        <f ca="1">Monthly!I95*OFFSET('Project Map'!$I$2,J$2,0)</f>
        <v>325</v>
      </c>
      <c r="K95">
        <f ca="1">Monthly!J95*OFFSET('Project Map'!$I$2,K$2,0)</f>
        <v>50</v>
      </c>
      <c r="L95">
        <f ca="1">Monthly!K95*OFFSET('Project Map'!$I$2,L$2,0)</f>
        <v>89.999999999999986</v>
      </c>
      <c r="M95">
        <f ca="1">Monthly!L95*OFFSET('Project Map'!$I$2,M$2,0)</f>
        <v>40</v>
      </c>
      <c r="N95">
        <f ca="1">Monthly!M95*OFFSET('Project Map'!$I$2,N$2,0)</f>
        <v>43.999999999999993</v>
      </c>
      <c r="O95">
        <f ca="1">Monthly!N95*OFFSET('Project Map'!$I$2,O$2,0)</f>
        <v>3</v>
      </c>
      <c r="P95">
        <f ca="1">Monthly!O95*OFFSET('Project Map'!$I$2,P$2,0)</f>
        <v>187.5</v>
      </c>
      <c r="Q95">
        <f ca="1">Monthly!P95*OFFSET('Project Map'!$I$2,Q$2,0)</f>
        <v>99.999999999999986</v>
      </c>
      <c r="R95">
        <f ca="1">Monthly!Q95*OFFSET('Project Map'!$I$2,R$2,0)</f>
        <v>99.999999999999986</v>
      </c>
      <c r="S95">
        <f ca="1">Monthly!R95*OFFSET('Project Map'!$I$2,S$2,0)</f>
        <v>200</v>
      </c>
      <c r="T95">
        <f ca="1">Monthly!S95*OFFSET('Project Map'!$I$2,T$2,0)</f>
        <v>6</v>
      </c>
      <c r="U95">
        <f ca="1">Monthly!T95*OFFSET('Project Map'!$I$2,U$2,0)</f>
        <v>12.999999999999998</v>
      </c>
      <c r="V95">
        <f ca="1">Monthly!U95*OFFSET('Project Map'!$I$2,V$2,0)</f>
        <v>300</v>
      </c>
      <c r="W95">
        <f ca="1">Monthly!V95*OFFSET('Project Map'!$I$2,W$2,0)</f>
        <v>50</v>
      </c>
    </row>
    <row r="96" spans="2:23" x14ac:dyDescent="0.25">
      <c r="B96" s="6">
        <v>48488</v>
      </c>
      <c r="C96">
        <f t="shared" ca="1" si="3"/>
        <v>2025.1</v>
      </c>
      <c r="D96">
        <f t="shared" ca="1" si="4"/>
        <v>1343.1</v>
      </c>
      <c r="E96">
        <f t="shared" ca="1" si="5"/>
        <v>612</v>
      </c>
      <c r="F96">
        <f ca="1">Monthly!E96*OFFSET('Project Map'!$I$2,F$2,0)</f>
        <v>120</v>
      </c>
      <c r="G96">
        <f ca="1">Monthly!F96*OFFSET('Project Map'!$I$2,G$2,0)</f>
        <v>321.60000000000002</v>
      </c>
      <c r="H96">
        <f ca="1">Monthly!G96*OFFSET('Project Map'!$I$2,H$2,0)</f>
        <v>75</v>
      </c>
      <c r="I96">
        <f ca="1">Monthly!H96*OFFSET('Project Map'!$I$2,I$2,0)</f>
        <v>50</v>
      </c>
      <c r="J96">
        <f ca="1">Monthly!I96*OFFSET('Project Map'!$I$2,J$2,0)</f>
        <v>325</v>
      </c>
      <c r="K96">
        <f ca="1">Monthly!J96*OFFSET('Project Map'!$I$2,K$2,0)</f>
        <v>50</v>
      </c>
      <c r="L96">
        <f ca="1">Monthly!K96*OFFSET('Project Map'!$I$2,L$2,0)</f>
        <v>89.999999999999986</v>
      </c>
      <c r="M96">
        <f ca="1">Monthly!L96*OFFSET('Project Map'!$I$2,M$2,0)</f>
        <v>40</v>
      </c>
      <c r="N96">
        <f ca="1">Monthly!M96*OFFSET('Project Map'!$I$2,N$2,0)</f>
        <v>43.999999999999993</v>
      </c>
      <c r="O96">
        <f ca="1">Monthly!N96*OFFSET('Project Map'!$I$2,O$2,0)</f>
        <v>3</v>
      </c>
      <c r="P96">
        <f ca="1">Monthly!O96*OFFSET('Project Map'!$I$2,P$2,0)</f>
        <v>187.5</v>
      </c>
      <c r="Q96">
        <f ca="1">Monthly!P96*OFFSET('Project Map'!$I$2,Q$2,0)</f>
        <v>99.999999999999986</v>
      </c>
      <c r="R96">
        <f ca="1">Monthly!Q96*OFFSET('Project Map'!$I$2,R$2,0)</f>
        <v>99.999999999999986</v>
      </c>
      <c r="S96">
        <f ca="1">Monthly!R96*OFFSET('Project Map'!$I$2,S$2,0)</f>
        <v>200</v>
      </c>
      <c r="T96">
        <f ca="1">Monthly!S96*OFFSET('Project Map'!$I$2,T$2,0)</f>
        <v>6</v>
      </c>
      <c r="U96">
        <f ca="1">Monthly!T96*OFFSET('Project Map'!$I$2,U$2,0)</f>
        <v>12.999999999999998</v>
      </c>
      <c r="V96">
        <f ca="1">Monthly!U96*OFFSET('Project Map'!$I$2,V$2,0)</f>
        <v>300</v>
      </c>
      <c r="W96">
        <f ca="1">Monthly!V96*OFFSET('Project Map'!$I$2,W$2,0)</f>
        <v>50</v>
      </c>
    </row>
    <row r="97" spans="2:23" x14ac:dyDescent="0.25">
      <c r="B97" s="6">
        <v>48519</v>
      </c>
      <c r="C97">
        <f t="shared" ca="1" si="3"/>
        <v>2025.1</v>
      </c>
      <c r="D97">
        <f t="shared" ca="1" si="4"/>
        <v>1343.1</v>
      </c>
      <c r="E97">
        <f t="shared" ca="1" si="5"/>
        <v>612</v>
      </c>
      <c r="F97">
        <f ca="1">Monthly!E97*OFFSET('Project Map'!$I$2,F$2,0)</f>
        <v>120</v>
      </c>
      <c r="G97">
        <f ca="1">Monthly!F97*OFFSET('Project Map'!$I$2,G$2,0)</f>
        <v>321.60000000000002</v>
      </c>
      <c r="H97">
        <f ca="1">Monthly!G97*OFFSET('Project Map'!$I$2,H$2,0)</f>
        <v>75</v>
      </c>
      <c r="I97">
        <f ca="1">Monthly!H97*OFFSET('Project Map'!$I$2,I$2,0)</f>
        <v>50</v>
      </c>
      <c r="J97">
        <f ca="1">Monthly!I97*OFFSET('Project Map'!$I$2,J$2,0)</f>
        <v>325</v>
      </c>
      <c r="K97">
        <f ca="1">Monthly!J97*OFFSET('Project Map'!$I$2,K$2,0)</f>
        <v>50</v>
      </c>
      <c r="L97">
        <f ca="1">Monthly!K97*OFFSET('Project Map'!$I$2,L$2,0)</f>
        <v>89.999999999999986</v>
      </c>
      <c r="M97">
        <f ca="1">Monthly!L97*OFFSET('Project Map'!$I$2,M$2,0)</f>
        <v>40</v>
      </c>
      <c r="N97">
        <f ca="1">Monthly!M97*OFFSET('Project Map'!$I$2,N$2,0)</f>
        <v>43.999999999999993</v>
      </c>
      <c r="O97">
        <f ca="1">Monthly!N97*OFFSET('Project Map'!$I$2,O$2,0)</f>
        <v>3</v>
      </c>
      <c r="P97">
        <f ca="1">Monthly!O97*OFFSET('Project Map'!$I$2,P$2,0)</f>
        <v>187.5</v>
      </c>
      <c r="Q97">
        <f ca="1">Monthly!P97*OFFSET('Project Map'!$I$2,Q$2,0)</f>
        <v>99.999999999999986</v>
      </c>
      <c r="R97">
        <f ca="1">Monthly!Q97*OFFSET('Project Map'!$I$2,R$2,0)</f>
        <v>99.999999999999986</v>
      </c>
      <c r="S97">
        <f ca="1">Monthly!R97*OFFSET('Project Map'!$I$2,S$2,0)</f>
        <v>200</v>
      </c>
      <c r="T97">
        <f ca="1">Monthly!S97*OFFSET('Project Map'!$I$2,T$2,0)</f>
        <v>6</v>
      </c>
      <c r="U97">
        <f ca="1">Monthly!T97*OFFSET('Project Map'!$I$2,U$2,0)</f>
        <v>12.999999999999998</v>
      </c>
      <c r="V97">
        <f ca="1">Monthly!U97*OFFSET('Project Map'!$I$2,V$2,0)</f>
        <v>300</v>
      </c>
      <c r="W97">
        <f ca="1">Monthly!V97*OFFSET('Project Map'!$I$2,W$2,0)</f>
        <v>50</v>
      </c>
    </row>
    <row r="98" spans="2:23" x14ac:dyDescent="0.25">
      <c r="B98" s="6">
        <v>48549</v>
      </c>
      <c r="C98">
        <f t="shared" ca="1" si="3"/>
        <v>2025.1</v>
      </c>
      <c r="D98">
        <f t="shared" ca="1" si="4"/>
        <v>1343.1</v>
      </c>
      <c r="E98">
        <f t="shared" ca="1" si="5"/>
        <v>612</v>
      </c>
      <c r="F98">
        <f ca="1">Monthly!E98*OFFSET('Project Map'!$I$2,F$2,0)</f>
        <v>120</v>
      </c>
      <c r="G98">
        <f ca="1">Monthly!F98*OFFSET('Project Map'!$I$2,G$2,0)</f>
        <v>321.60000000000002</v>
      </c>
      <c r="H98">
        <f ca="1">Monthly!G98*OFFSET('Project Map'!$I$2,H$2,0)</f>
        <v>75</v>
      </c>
      <c r="I98">
        <f ca="1">Monthly!H98*OFFSET('Project Map'!$I$2,I$2,0)</f>
        <v>50</v>
      </c>
      <c r="J98">
        <f ca="1">Monthly!I98*OFFSET('Project Map'!$I$2,J$2,0)</f>
        <v>325</v>
      </c>
      <c r="K98">
        <f ca="1">Monthly!J98*OFFSET('Project Map'!$I$2,K$2,0)</f>
        <v>50</v>
      </c>
      <c r="L98">
        <f ca="1">Monthly!K98*OFFSET('Project Map'!$I$2,L$2,0)</f>
        <v>89.999999999999986</v>
      </c>
      <c r="M98">
        <f ca="1">Monthly!L98*OFFSET('Project Map'!$I$2,M$2,0)</f>
        <v>40</v>
      </c>
      <c r="N98">
        <f ca="1">Monthly!M98*OFFSET('Project Map'!$I$2,N$2,0)</f>
        <v>43.999999999999993</v>
      </c>
      <c r="O98">
        <f ca="1">Monthly!N98*OFFSET('Project Map'!$I$2,O$2,0)</f>
        <v>3</v>
      </c>
      <c r="P98">
        <f ca="1">Monthly!O98*OFFSET('Project Map'!$I$2,P$2,0)</f>
        <v>187.5</v>
      </c>
      <c r="Q98">
        <f ca="1">Monthly!P98*OFFSET('Project Map'!$I$2,Q$2,0)</f>
        <v>99.999999999999986</v>
      </c>
      <c r="R98">
        <f ca="1">Monthly!Q98*OFFSET('Project Map'!$I$2,R$2,0)</f>
        <v>99.999999999999986</v>
      </c>
      <c r="S98">
        <f ca="1">Monthly!R98*OFFSET('Project Map'!$I$2,S$2,0)</f>
        <v>200</v>
      </c>
      <c r="T98">
        <f ca="1">Monthly!S98*OFFSET('Project Map'!$I$2,T$2,0)</f>
        <v>6</v>
      </c>
      <c r="U98">
        <f ca="1">Monthly!T98*OFFSET('Project Map'!$I$2,U$2,0)</f>
        <v>12.999999999999998</v>
      </c>
      <c r="V98">
        <f ca="1">Monthly!U98*OFFSET('Project Map'!$I$2,V$2,0)</f>
        <v>300</v>
      </c>
      <c r="W98">
        <f ca="1">Monthly!V98*OFFSET('Project Map'!$I$2,W$2,0)</f>
        <v>50</v>
      </c>
    </row>
    <row r="99" spans="2:23" x14ac:dyDescent="0.25">
      <c r="B99" s="6">
        <v>48580</v>
      </c>
      <c r="C99">
        <f t="shared" ca="1" si="3"/>
        <v>2025.1</v>
      </c>
      <c r="D99">
        <f t="shared" ca="1" si="4"/>
        <v>1343.1</v>
      </c>
      <c r="E99">
        <f t="shared" ca="1" si="5"/>
        <v>612</v>
      </c>
      <c r="F99">
        <f ca="1">Monthly!E99*OFFSET('Project Map'!$I$2,F$2,0)</f>
        <v>120</v>
      </c>
      <c r="G99">
        <f ca="1">Monthly!F99*OFFSET('Project Map'!$I$2,G$2,0)</f>
        <v>321.60000000000002</v>
      </c>
      <c r="H99">
        <f ca="1">Monthly!G99*OFFSET('Project Map'!$I$2,H$2,0)</f>
        <v>75</v>
      </c>
      <c r="I99">
        <f ca="1">Monthly!H99*OFFSET('Project Map'!$I$2,I$2,0)</f>
        <v>50</v>
      </c>
      <c r="J99">
        <f ca="1">Monthly!I99*OFFSET('Project Map'!$I$2,J$2,0)</f>
        <v>325</v>
      </c>
      <c r="K99">
        <f ca="1">Monthly!J99*OFFSET('Project Map'!$I$2,K$2,0)</f>
        <v>50</v>
      </c>
      <c r="L99">
        <f ca="1">Monthly!K99*OFFSET('Project Map'!$I$2,L$2,0)</f>
        <v>89.999999999999986</v>
      </c>
      <c r="M99">
        <f ca="1">Monthly!L99*OFFSET('Project Map'!$I$2,M$2,0)</f>
        <v>40</v>
      </c>
      <c r="N99">
        <f ca="1">Monthly!M99*OFFSET('Project Map'!$I$2,N$2,0)</f>
        <v>43.999999999999993</v>
      </c>
      <c r="O99">
        <f ca="1">Monthly!N99*OFFSET('Project Map'!$I$2,O$2,0)</f>
        <v>3</v>
      </c>
      <c r="P99">
        <f ca="1">Monthly!O99*OFFSET('Project Map'!$I$2,P$2,0)</f>
        <v>187.5</v>
      </c>
      <c r="Q99">
        <f ca="1">Monthly!P99*OFFSET('Project Map'!$I$2,Q$2,0)</f>
        <v>99.999999999999986</v>
      </c>
      <c r="R99">
        <f ca="1">Monthly!Q99*OFFSET('Project Map'!$I$2,R$2,0)</f>
        <v>99.999999999999986</v>
      </c>
      <c r="S99">
        <f ca="1">Monthly!R99*OFFSET('Project Map'!$I$2,S$2,0)</f>
        <v>200</v>
      </c>
      <c r="T99">
        <f ca="1">Monthly!S99*OFFSET('Project Map'!$I$2,T$2,0)</f>
        <v>6</v>
      </c>
      <c r="U99">
        <f ca="1">Monthly!T99*OFFSET('Project Map'!$I$2,U$2,0)</f>
        <v>12.999999999999998</v>
      </c>
      <c r="V99">
        <f ca="1">Monthly!U99*OFFSET('Project Map'!$I$2,V$2,0)</f>
        <v>300</v>
      </c>
      <c r="W99">
        <f ca="1">Monthly!V99*OFFSET('Project Map'!$I$2,W$2,0)</f>
        <v>50</v>
      </c>
    </row>
    <row r="100" spans="2:23" x14ac:dyDescent="0.25">
      <c r="B100" s="6">
        <v>48611</v>
      </c>
      <c r="C100">
        <f t="shared" ca="1" si="3"/>
        <v>2025.1</v>
      </c>
      <c r="D100">
        <f t="shared" ca="1" si="4"/>
        <v>1343.1</v>
      </c>
      <c r="E100">
        <f t="shared" ca="1" si="5"/>
        <v>612</v>
      </c>
      <c r="F100">
        <f ca="1">Monthly!E100*OFFSET('Project Map'!$I$2,F$2,0)</f>
        <v>120</v>
      </c>
      <c r="G100">
        <f ca="1">Monthly!F100*OFFSET('Project Map'!$I$2,G$2,0)</f>
        <v>321.60000000000002</v>
      </c>
      <c r="H100">
        <f ca="1">Monthly!G100*OFFSET('Project Map'!$I$2,H$2,0)</f>
        <v>75</v>
      </c>
      <c r="I100">
        <f ca="1">Monthly!H100*OFFSET('Project Map'!$I$2,I$2,0)</f>
        <v>50</v>
      </c>
      <c r="J100">
        <f ca="1">Monthly!I100*OFFSET('Project Map'!$I$2,J$2,0)</f>
        <v>325</v>
      </c>
      <c r="K100">
        <f ca="1">Monthly!J100*OFFSET('Project Map'!$I$2,K$2,0)</f>
        <v>50</v>
      </c>
      <c r="L100">
        <f ca="1">Monthly!K100*OFFSET('Project Map'!$I$2,L$2,0)</f>
        <v>89.999999999999986</v>
      </c>
      <c r="M100">
        <f ca="1">Monthly!L100*OFFSET('Project Map'!$I$2,M$2,0)</f>
        <v>40</v>
      </c>
      <c r="N100">
        <f ca="1">Monthly!M100*OFFSET('Project Map'!$I$2,N$2,0)</f>
        <v>43.999999999999993</v>
      </c>
      <c r="O100">
        <f ca="1">Monthly!N100*OFFSET('Project Map'!$I$2,O$2,0)</f>
        <v>3</v>
      </c>
      <c r="P100">
        <f ca="1">Monthly!O100*OFFSET('Project Map'!$I$2,P$2,0)</f>
        <v>187.5</v>
      </c>
      <c r="Q100">
        <f ca="1">Monthly!P100*OFFSET('Project Map'!$I$2,Q$2,0)</f>
        <v>99.999999999999986</v>
      </c>
      <c r="R100">
        <f ca="1">Monthly!Q100*OFFSET('Project Map'!$I$2,R$2,0)</f>
        <v>99.999999999999986</v>
      </c>
      <c r="S100">
        <f ca="1">Monthly!R100*OFFSET('Project Map'!$I$2,S$2,0)</f>
        <v>200</v>
      </c>
      <c r="T100">
        <f ca="1">Monthly!S100*OFFSET('Project Map'!$I$2,T$2,0)</f>
        <v>6</v>
      </c>
      <c r="U100">
        <f ca="1">Monthly!T100*OFFSET('Project Map'!$I$2,U$2,0)</f>
        <v>12.999999999999998</v>
      </c>
      <c r="V100">
        <f ca="1">Monthly!U100*OFFSET('Project Map'!$I$2,V$2,0)</f>
        <v>300</v>
      </c>
      <c r="W100">
        <f ca="1">Monthly!V100*OFFSET('Project Map'!$I$2,W$2,0)</f>
        <v>50</v>
      </c>
    </row>
    <row r="101" spans="2:23" x14ac:dyDescent="0.25">
      <c r="B101" s="6">
        <v>48639</v>
      </c>
      <c r="C101">
        <f t="shared" ca="1" si="3"/>
        <v>2025.1</v>
      </c>
      <c r="D101">
        <f t="shared" ca="1" si="4"/>
        <v>1343.1</v>
      </c>
      <c r="E101">
        <f t="shared" ca="1" si="5"/>
        <v>612</v>
      </c>
      <c r="F101">
        <f ca="1">Monthly!E101*OFFSET('Project Map'!$I$2,F$2,0)</f>
        <v>120</v>
      </c>
      <c r="G101">
        <f ca="1">Monthly!F101*OFFSET('Project Map'!$I$2,G$2,0)</f>
        <v>321.60000000000002</v>
      </c>
      <c r="H101">
        <f ca="1">Monthly!G101*OFFSET('Project Map'!$I$2,H$2,0)</f>
        <v>75</v>
      </c>
      <c r="I101">
        <f ca="1">Monthly!H101*OFFSET('Project Map'!$I$2,I$2,0)</f>
        <v>50</v>
      </c>
      <c r="J101">
        <f ca="1">Monthly!I101*OFFSET('Project Map'!$I$2,J$2,0)</f>
        <v>325</v>
      </c>
      <c r="K101">
        <f ca="1">Monthly!J101*OFFSET('Project Map'!$I$2,K$2,0)</f>
        <v>50</v>
      </c>
      <c r="L101">
        <f ca="1">Monthly!K101*OFFSET('Project Map'!$I$2,L$2,0)</f>
        <v>89.999999999999986</v>
      </c>
      <c r="M101">
        <f ca="1">Monthly!L101*OFFSET('Project Map'!$I$2,M$2,0)</f>
        <v>40</v>
      </c>
      <c r="N101">
        <f ca="1">Monthly!M101*OFFSET('Project Map'!$I$2,N$2,0)</f>
        <v>43.999999999999993</v>
      </c>
      <c r="O101">
        <f ca="1">Monthly!N101*OFFSET('Project Map'!$I$2,O$2,0)</f>
        <v>3</v>
      </c>
      <c r="P101">
        <f ca="1">Monthly!O101*OFFSET('Project Map'!$I$2,P$2,0)</f>
        <v>187.5</v>
      </c>
      <c r="Q101">
        <f ca="1">Monthly!P101*OFFSET('Project Map'!$I$2,Q$2,0)</f>
        <v>99.999999999999986</v>
      </c>
      <c r="R101">
        <f ca="1">Monthly!Q101*OFFSET('Project Map'!$I$2,R$2,0)</f>
        <v>99.999999999999986</v>
      </c>
      <c r="S101">
        <f ca="1">Monthly!R101*OFFSET('Project Map'!$I$2,S$2,0)</f>
        <v>200</v>
      </c>
      <c r="T101">
        <f ca="1">Monthly!S101*OFFSET('Project Map'!$I$2,T$2,0)</f>
        <v>6</v>
      </c>
      <c r="U101">
        <f ca="1">Monthly!T101*OFFSET('Project Map'!$I$2,U$2,0)</f>
        <v>12.999999999999998</v>
      </c>
      <c r="V101">
        <f ca="1">Monthly!U101*OFFSET('Project Map'!$I$2,V$2,0)</f>
        <v>300</v>
      </c>
      <c r="W101">
        <f ca="1">Monthly!V101*OFFSET('Project Map'!$I$2,W$2,0)</f>
        <v>50</v>
      </c>
    </row>
    <row r="102" spans="2:23" x14ac:dyDescent="0.25">
      <c r="B102" s="6">
        <v>48670</v>
      </c>
      <c r="C102">
        <f t="shared" ca="1" si="3"/>
        <v>2025.1</v>
      </c>
      <c r="D102">
        <f t="shared" ca="1" si="4"/>
        <v>1343.1</v>
      </c>
      <c r="E102">
        <f t="shared" ca="1" si="5"/>
        <v>612</v>
      </c>
      <c r="F102">
        <f ca="1">Monthly!E102*OFFSET('Project Map'!$I$2,F$2,0)</f>
        <v>120</v>
      </c>
      <c r="G102">
        <f ca="1">Monthly!F102*OFFSET('Project Map'!$I$2,G$2,0)</f>
        <v>321.60000000000002</v>
      </c>
      <c r="H102">
        <f ca="1">Monthly!G102*OFFSET('Project Map'!$I$2,H$2,0)</f>
        <v>75</v>
      </c>
      <c r="I102">
        <f ca="1">Monthly!H102*OFFSET('Project Map'!$I$2,I$2,0)</f>
        <v>50</v>
      </c>
      <c r="J102">
        <f ca="1">Monthly!I102*OFFSET('Project Map'!$I$2,J$2,0)</f>
        <v>325</v>
      </c>
      <c r="K102">
        <f ca="1">Monthly!J102*OFFSET('Project Map'!$I$2,K$2,0)</f>
        <v>50</v>
      </c>
      <c r="L102">
        <f ca="1">Monthly!K102*OFFSET('Project Map'!$I$2,L$2,0)</f>
        <v>89.999999999999986</v>
      </c>
      <c r="M102">
        <f ca="1">Monthly!L102*OFFSET('Project Map'!$I$2,M$2,0)</f>
        <v>40</v>
      </c>
      <c r="N102">
        <f ca="1">Monthly!M102*OFFSET('Project Map'!$I$2,N$2,0)</f>
        <v>43.999999999999993</v>
      </c>
      <c r="O102">
        <f ca="1">Monthly!N102*OFFSET('Project Map'!$I$2,O$2,0)</f>
        <v>3</v>
      </c>
      <c r="P102">
        <f ca="1">Monthly!O102*OFFSET('Project Map'!$I$2,P$2,0)</f>
        <v>187.5</v>
      </c>
      <c r="Q102">
        <f ca="1">Monthly!P102*OFFSET('Project Map'!$I$2,Q$2,0)</f>
        <v>99.999999999999986</v>
      </c>
      <c r="R102">
        <f ca="1">Monthly!Q102*OFFSET('Project Map'!$I$2,R$2,0)</f>
        <v>99.999999999999986</v>
      </c>
      <c r="S102">
        <f ca="1">Monthly!R102*OFFSET('Project Map'!$I$2,S$2,0)</f>
        <v>200</v>
      </c>
      <c r="T102">
        <f ca="1">Monthly!S102*OFFSET('Project Map'!$I$2,T$2,0)</f>
        <v>6</v>
      </c>
      <c r="U102">
        <f ca="1">Monthly!T102*OFFSET('Project Map'!$I$2,U$2,0)</f>
        <v>12.999999999999998</v>
      </c>
      <c r="V102">
        <f ca="1">Monthly!U102*OFFSET('Project Map'!$I$2,V$2,0)</f>
        <v>300</v>
      </c>
      <c r="W102">
        <f ca="1">Monthly!V102*OFFSET('Project Map'!$I$2,W$2,0)</f>
        <v>50</v>
      </c>
    </row>
    <row r="103" spans="2:23" x14ac:dyDescent="0.25">
      <c r="B103" s="6">
        <v>48700</v>
      </c>
      <c r="C103">
        <f t="shared" ca="1" si="3"/>
        <v>2025.1</v>
      </c>
      <c r="D103">
        <f t="shared" ca="1" si="4"/>
        <v>1343.1</v>
      </c>
      <c r="E103">
        <f t="shared" ca="1" si="5"/>
        <v>612</v>
      </c>
      <c r="F103">
        <f ca="1">Monthly!E103*OFFSET('Project Map'!$I$2,F$2,0)</f>
        <v>120</v>
      </c>
      <c r="G103">
        <f ca="1">Monthly!F103*OFFSET('Project Map'!$I$2,G$2,0)</f>
        <v>321.60000000000002</v>
      </c>
      <c r="H103">
        <f ca="1">Monthly!G103*OFFSET('Project Map'!$I$2,H$2,0)</f>
        <v>75</v>
      </c>
      <c r="I103">
        <f ca="1">Monthly!H103*OFFSET('Project Map'!$I$2,I$2,0)</f>
        <v>50</v>
      </c>
      <c r="J103">
        <f ca="1">Monthly!I103*OFFSET('Project Map'!$I$2,J$2,0)</f>
        <v>325</v>
      </c>
      <c r="K103">
        <f ca="1">Monthly!J103*OFFSET('Project Map'!$I$2,K$2,0)</f>
        <v>50</v>
      </c>
      <c r="L103">
        <f ca="1">Monthly!K103*OFFSET('Project Map'!$I$2,L$2,0)</f>
        <v>89.999999999999986</v>
      </c>
      <c r="M103">
        <f ca="1">Monthly!L103*OFFSET('Project Map'!$I$2,M$2,0)</f>
        <v>40</v>
      </c>
      <c r="N103">
        <f ca="1">Monthly!M103*OFFSET('Project Map'!$I$2,N$2,0)</f>
        <v>43.999999999999993</v>
      </c>
      <c r="O103">
        <f ca="1">Monthly!N103*OFFSET('Project Map'!$I$2,O$2,0)</f>
        <v>3</v>
      </c>
      <c r="P103">
        <f ca="1">Monthly!O103*OFFSET('Project Map'!$I$2,P$2,0)</f>
        <v>187.5</v>
      </c>
      <c r="Q103">
        <f ca="1">Monthly!P103*OFFSET('Project Map'!$I$2,Q$2,0)</f>
        <v>99.999999999999986</v>
      </c>
      <c r="R103">
        <f ca="1">Monthly!Q103*OFFSET('Project Map'!$I$2,R$2,0)</f>
        <v>99.999999999999986</v>
      </c>
      <c r="S103">
        <f ca="1">Monthly!R103*OFFSET('Project Map'!$I$2,S$2,0)</f>
        <v>200</v>
      </c>
      <c r="T103">
        <f ca="1">Monthly!S103*OFFSET('Project Map'!$I$2,T$2,0)</f>
        <v>6</v>
      </c>
      <c r="U103">
        <f ca="1">Monthly!T103*OFFSET('Project Map'!$I$2,U$2,0)</f>
        <v>12.999999999999998</v>
      </c>
      <c r="V103">
        <f ca="1">Monthly!U103*OFFSET('Project Map'!$I$2,V$2,0)</f>
        <v>300</v>
      </c>
      <c r="W103">
        <f ca="1">Monthly!V103*OFFSET('Project Map'!$I$2,W$2,0)</f>
        <v>50</v>
      </c>
    </row>
    <row r="104" spans="2:23" x14ac:dyDescent="0.25">
      <c r="B104" s="6">
        <v>48731</v>
      </c>
      <c r="C104">
        <f t="shared" ca="1" si="3"/>
        <v>2025.1</v>
      </c>
      <c r="D104">
        <f t="shared" ca="1" si="4"/>
        <v>1343.1</v>
      </c>
      <c r="E104">
        <f t="shared" ca="1" si="5"/>
        <v>612</v>
      </c>
      <c r="F104">
        <f ca="1">Monthly!E104*OFFSET('Project Map'!$I$2,F$2,0)</f>
        <v>120</v>
      </c>
      <c r="G104">
        <f ca="1">Monthly!F104*OFFSET('Project Map'!$I$2,G$2,0)</f>
        <v>321.60000000000002</v>
      </c>
      <c r="H104">
        <f ca="1">Monthly!G104*OFFSET('Project Map'!$I$2,H$2,0)</f>
        <v>75</v>
      </c>
      <c r="I104">
        <f ca="1">Monthly!H104*OFFSET('Project Map'!$I$2,I$2,0)</f>
        <v>50</v>
      </c>
      <c r="J104">
        <f ca="1">Monthly!I104*OFFSET('Project Map'!$I$2,J$2,0)</f>
        <v>325</v>
      </c>
      <c r="K104">
        <f ca="1">Monthly!J104*OFFSET('Project Map'!$I$2,K$2,0)</f>
        <v>50</v>
      </c>
      <c r="L104">
        <f ca="1">Monthly!K104*OFFSET('Project Map'!$I$2,L$2,0)</f>
        <v>89.999999999999986</v>
      </c>
      <c r="M104">
        <f ca="1">Monthly!L104*OFFSET('Project Map'!$I$2,M$2,0)</f>
        <v>40</v>
      </c>
      <c r="N104">
        <f ca="1">Monthly!M104*OFFSET('Project Map'!$I$2,N$2,0)</f>
        <v>43.999999999999993</v>
      </c>
      <c r="O104">
        <f ca="1">Monthly!N104*OFFSET('Project Map'!$I$2,O$2,0)</f>
        <v>3</v>
      </c>
      <c r="P104">
        <f ca="1">Monthly!O104*OFFSET('Project Map'!$I$2,P$2,0)</f>
        <v>187.5</v>
      </c>
      <c r="Q104">
        <f ca="1">Monthly!P104*OFFSET('Project Map'!$I$2,Q$2,0)</f>
        <v>99.999999999999986</v>
      </c>
      <c r="R104">
        <f ca="1">Monthly!Q104*OFFSET('Project Map'!$I$2,R$2,0)</f>
        <v>99.999999999999986</v>
      </c>
      <c r="S104">
        <f ca="1">Monthly!R104*OFFSET('Project Map'!$I$2,S$2,0)</f>
        <v>200</v>
      </c>
      <c r="T104">
        <f ca="1">Monthly!S104*OFFSET('Project Map'!$I$2,T$2,0)</f>
        <v>6</v>
      </c>
      <c r="U104">
        <f ca="1">Monthly!T104*OFFSET('Project Map'!$I$2,U$2,0)</f>
        <v>12.999999999999998</v>
      </c>
      <c r="V104">
        <f ca="1">Monthly!U104*OFFSET('Project Map'!$I$2,V$2,0)</f>
        <v>300</v>
      </c>
      <c r="W104">
        <f ca="1">Monthly!V104*OFFSET('Project Map'!$I$2,W$2,0)</f>
        <v>50</v>
      </c>
    </row>
    <row r="105" spans="2:23" x14ac:dyDescent="0.25">
      <c r="B105" s="6">
        <v>48761</v>
      </c>
      <c r="C105">
        <f t="shared" ca="1" si="3"/>
        <v>2025.1</v>
      </c>
      <c r="D105">
        <f t="shared" ca="1" si="4"/>
        <v>1343.1</v>
      </c>
      <c r="E105">
        <f t="shared" ca="1" si="5"/>
        <v>612</v>
      </c>
      <c r="F105">
        <f ca="1">Monthly!E105*OFFSET('Project Map'!$I$2,F$2,0)</f>
        <v>120</v>
      </c>
      <c r="G105">
        <f ca="1">Monthly!F105*OFFSET('Project Map'!$I$2,G$2,0)</f>
        <v>321.60000000000002</v>
      </c>
      <c r="H105">
        <f ca="1">Monthly!G105*OFFSET('Project Map'!$I$2,H$2,0)</f>
        <v>75</v>
      </c>
      <c r="I105">
        <f ca="1">Monthly!H105*OFFSET('Project Map'!$I$2,I$2,0)</f>
        <v>50</v>
      </c>
      <c r="J105">
        <f ca="1">Monthly!I105*OFFSET('Project Map'!$I$2,J$2,0)</f>
        <v>325</v>
      </c>
      <c r="K105">
        <f ca="1">Monthly!J105*OFFSET('Project Map'!$I$2,K$2,0)</f>
        <v>50</v>
      </c>
      <c r="L105">
        <f ca="1">Monthly!K105*OFFSET('Project Map'!$I$2,L$2,0)</f>
        <v>89.999999999999986</v>
      </c>
      <c r="M105">
        <f ca="1">Monthly!L105*OFFSET('Project Map'!$I$2,M$2,0)</f>
        <v>40</v>
      </c>
      <c r="N105">
        <f ca="1">Monthly!M105*OFFSET('Project Map'!$I$2,N$2,0)</f>
        <v>43.999999999999993</v>
      </c>
      <c r="O105">
        <f ca="1">Monthly!N105*OFFSET('Project Map'!$I$2,O$2,0)</f>
        <v>3</v>
      </c>
      <c r="P105">
        <f ca="1">Monthly!O105*OFFSET('Project Map'!$I$2,P$2,0)</f>
        <v>187.5</v>
      </c>
      <c r="Q105">
        <f ca="1">Monthly!P105*OFFSET('Project Map'!$I$2,Q$2,0)</f>
        <v>99.999999999999986</v>
      </c>
      <c r="R105">
        <f ca="1">Monthly!Q105*OFFSET('Project Map'!$I$2,R$2,0)</f>
        <v>99.999999999999986</v>
      </c>
      <c r="S105">
        <f ca="1">Monthly!R105*OFFSET('Project Map'!$I$2,S$2,0)</f>
        <v>200</v>
      </c>
      <c r="T105">
        <f ca="1">Monthly!S105*OFFSET('Project Map'!$I$2,T$2,0)</f>
        <v>6</v>
      </c>
      <c r="U105">
        <f ca="1">Monthly!T105*OFFSET('Project Map'!$I$2,U$2,0)</f>
        <v>12.999999999999998</v>
      </c>
      <c r="V105">
        <f ca="1">Monthly!U105*OFFSET('Project Map'!$I$2,V$2,0)</f>
        <v>300</v>
      </c>
      <c r="W105">
        <f ca="1">Monthly!V105*OFFSET('Project Map'!$I$2,W$2,0)</f>
        <v>50</v>
      </c>
    </row>
    <row r="106" spans="2:23" x14ac:dyDescent="0.25">
      <c r="B106" s="6">
        <v>48792</v>
      </c>
      <c r="C106">
        <f t="shared" ca="1" si="3"/>
        <v>2025.1</v>
      </c>
      <c r="D106">
        <f t="shared" ca="1" si="4"/>
        <v>1343.1</v>
      </c>
      <c r="E106">
        <f t="shared" ca="1" si="5"/>
        <v>612</v>
      </c>
      <c r="F106">
        <f ca="1">Monthly!E106*OFFSET('Project Map'!$I$2,F$2,0)</f>
        <v>120</v>
      </c>
      <c r="G106">
        <f ca="1">Monthly!F106*OFFSET('Project Map'!$I$2,G$2,0)</f>
        <v>321.60000000000002</v>
      </c>
      <c r="H106">
        <f ca="1">Monthly!G106*OFFSET('Project Map'!$I$2,H$2,0)</f>
        <v>75</v>
      </c>
      <c r="I106">
        <f ca="1">Monthly!H106*OFFSET('Project Map'!$I$2,I$2,0)</f>
        <v>50</v>
      </c>
      <c r="J106">
        <f ca="1">Monthly!I106*OFFSET('Project Map'!$I$2,J$2,0)</f>
        <v>325</v>
      </c>
      <c r="K106">
        <f ca="1">Monthly!J106*OFFSET('Project Map'!$I$2,K$2,0)</f>
        <v>50</v>
      </c>
      <c r="L106">
        <f ca="1">Monthly!K106*OFFSET('Project Map'!$I$2,L$2,0)</f>
        <v>89.999999999999986</v>
      </c>
      <c r="M106">
        <f ca="1">Monthly!L106*OFFSET('Project Map'!$I$2,M$2,0)</f>
        <v>40</v>
      </c>
      <c r="N106">
        <f ca="1">Monthly!M106*OFFSET('Project Map'!$I$2,N$2,0)</f>
        <v>43.999999999999993</v>
      </c>
      <c r="O106">
        <f ca="1">Monthly!N106*OFFSET('Project Map'!$I$2,O$2,0)</f>
        <v>3</v>
      </c>
      <c r="P106">
        <f ca="1">Monthly!O106*OFFSET('Project Map'!$I$2,P$2,0)</f>
        <v>187.5</v>
      </c>
      <c r="Q106">
        <f ca="1">Monthly!P106*OFFSET('Project Map'!$I$2,Q$2,0)</f>
        <v>99.999999999999986</v>
      </c>
      <c r="R106">
        <f ca="1">Monthly!Q106*OFFSET('Project Map'!$I$2,R$2,0)</f>
        <v>99.999999999999986</v>
      </c>
      <c r="S106">
        <f ca="1">Monthly!R106*OFFSET('Project Map'!$I$2,S$2,0)</f>
        <v>200</v>
      </c>
      <c r="T106">
        <f ca="1">Monthly!S106*OFFSET('Project Map'!$I$2,T$2,0)</f>
        <v>6</v>
      </c>
      <c r="U106">
        <f ca="1">Monthly!T106*OFFSET('Project Map'!$I$2,U$2,0)</f>
        <v>12.999999999999998</v>
      </c>
      <c r="V106">
        <f ca="1">Monthly!U106*OFFSET('Project Map'!$I$2,V$2,0)</f>
        <v>300</v>
      </c>
      <c r="W106">
        <f ca="1">Monthly!V106*OFFSET('Project Map'!$I$2,W$2,0)</f>
        <v>50</v>
      </c>
    </row>
    <row r="107" spans="2:23" x14ac:dyDescent="0.25">
      <c r="B107" s="6">
        <v>48823</v>
      </c>
      <c r="C107">
        <f t="shared" ca="1" si="3"/>
        <v>2025.1</v>
      </c>
      <c r="D107">
        <f t="shared" ca="1" si="4"/>
        <v>1343.1</v>
      </c>
      <c r="E107">
        <f t="shared" ca="1" si="5"/>
        <v>612</v>
      </c>
      <c r="F107">
        <f ca="1">Monthly!E107*OFFSET('Project Map'!$I$2,F$2,0)</f>
        <v>120</v>
      </c>
      <c r="G107">
        <f ca="1">Monthly!F107*OFFSET('Project Map'!$I$2,G$2,0)</f>
        <v>321.60000000000002</v>
      </c>
      <c r="H107">
        <f ca="1">Monthly!G107*OFFSET('Project Map'!$I$2,H$2,0)</f>
        <v>75</v>
      </c>
      <c r="I107">
        <f ca="1">Monthly!H107*OFFSET('Project Map'!$I$2,I$2,0)</f>
        <v>50</v>
      </c>
      <c r="J107">
        <f ca="1">Monthly!I107*OFFSET('Project Map'!$I$2,J$2,0)</f>
        <v>325</v>
      </c>
      <c r="K107">
        <f ca="1">Monthly!J107*OFFSET('Project Map'!$I$2,K$2,0)</f>
        <v>50</v>
      </c>
      <c r="L107">
        <f ca="1">Monthly!K107*OFFSET('Project Map'!$I$2,L$2,0)</f>
        <v>89.999999999999986</v>
      </c>
      <c r="M107">
        <f ca="1">Monthly!L107*OFFSET('Project Map'!$I$2,M$2,0)</f>
        <v>40</v>
      </c>
      <c r="N107">
        <f ca="1">Monthly!M107*OFFSET('Project Map'!$I$2,N$2,0)</f>
        <v>43.999999999999993</v>
      </c>
      <c r="O107">
        <f ca="1">Monthly!N107*OFFSET('Project Map'!$I$2,O$2,0)</f>
        <v>3</v>
      </c>
      <c r="P107">
        <f ca="1">Monthly!O107*OFFSET('Project Map'!$I$2,P$2,0)</f>
        <v>187.5</v>
      </c>
      <c r="Q107">
        <f ca="1">Monthly!P107*OFFSET('Project Map'!$I$2,Q$2,0)</f>
        <v>99.999999999999986</v>
      </c>
      <c r="R107">
        <f ca="1">Monthly!Q107*OFFSET('Project Map'!$I$2,R$2,0)</f>
        <v>99.999999999999986</v>
      </c>
      <c r="S107">
        <f ca="1">Monthly!R107*OFFSET('Project Map'!$I$2,S$2,0)</f>
        <v>200</v>
      </c>
      <c r="T107">
        <f ca="1">Monthly!S107*OFFSET('Project Map'!$I$2,T$2,0)</f>
        <v>6</v>
      </c>
      <c r="U107">
        <f ca="1">Monthly!T107*OFFSET('Project Map'!$I$2,U$2,0)</f>
        <v>12.999999999999998</v>
      </c>
      <c r="V107">
        <f ca="1">Monthly!U107*OFFSET('Project Map'!$I$2,V$2,0)</f>
        <v>300</v>
      </c>
      <c r="W107">
        <f ca="1">Monthly!V107*OFFSET('Project Map'!$I$2,W$2,0)</f>
        <v>50</v>
      </c>
    </row>
    <row r="108" spans="2:23" x14ac:dyDescent="0.25">
      <c r="B108" s="6">
        <v>48853</v>
      </c>
      <c r="C108">
        <f t="shared" ca="1" si="3"/>
        <v>2025.1</v>
      </c>
      <c r="D108">
        <f t="shared" ca="1" si="4"/>
        <v>1343.1</v>
      </c>
      <c r="E108">
        <f t="shared" ca="1" si="5"/>
        <v>612</v>
      </c>
      <c r="F108">
        <f ca="1">Monthly!E108*OFFSET('Project Map'!$I$2,F$2,0)</f>
        <v>120</v>
      </c>
      <c r="G108">
        <f ca="1">Monthly!F108*OFFSET('Project Map'!$I$2,G$2,0)</f>
        <v>321.60000000000002</v>
      </c>
      <c r="H108">
        <f ca="1">Monthly!G108*OFFSET('Project Map'!$I$2,H$2,0)</f>
        <v>75</v>
      </c>
      <c r="I108">
        <f ca="1">Monthly!H108*OFFSET('Project Map'!$I$2,I$2,0)</f>
        <v>50</v>
      </c>
      <c r="J108">
        <f ca="1">Monthly!I108*OFFSET('Project Map'!$I$2,J$2,0)</f>
        <v>325</v>
      </c>
      <c r="K108">
        <f ca="1">Monthly!J108*OFFSET('Project Map'!$I$2,K$2,0)</f>
        <v>50</v>
      </c>
      <c r="L108">
        <f ca="1">Monthly!K108*OFFSET('Project Map'!$I$2,L$2,0)</f>
        <v>89.999999999999986</v>
      </c>
      <c r="M108">
        <f ca="1">Monthly!L108*OFFSET('Project Map'!$I$2,M$2,0)</f>
        <v>40</v>
      </c>
      <c r="N108">
        <f ca="1">Monthly!M108*OFFSET('Project Map'!$I$2,N$2,0)</f>
        <v>43.999999999999993</v>
      </c>
      <c r="O108">
        <f ca="1">Monthly!N108*OFFSET('Project Map'!$I$2,O$2,0)</f>
        <v>3</v>
      </c>
      <c r="P108">
        <f ca="1">Monthly!O108*OFFSET('Project Map'!$I$2,P$2,0)</f>
        <v>187.5</v>
      </c>
      <c r="Q108">
        <f ca="1">Monthly!P108*OFFSET('Project Map'!$I$2,Q$2,0)</f>
        <v>99.999999999999986</v>
      </c>
      <c r="R108">
        <f ca="1">Monthly!Q108*OFFSET('Project Map'!$I$2,R$2,0)</f>
        <v>99.999999999999986</v>
      </c>
      <c r="S108">
        <f ca="1">Monthly!R108*OFFSET('Project Map'!$I$2,S$2,0)</f>
        <v>200</v>
      </c>
      <c r="T108">
        <f ca="1">Monthly!S108*OFFSET('Project Map'!$I$2,T$2,0)</f>
        <v>6</v>
      </c>
      <c r="U108">
        <f ca="1">Monthly!T108*OFFSET('Project Map'!$I$2,U$2,0)</f>
        <v>12.999999999999998</v>
      </c>
      <c r="V108">
        <f ca="1">Monthly!U108*OFFSET('Project Map'!$I$2,V$2,0)</f>
        <v>300</v>
      </c>
      <c r="W108">
        <f ca="1">Monthly!V108*OFFSET('Project Map'!$I$2,W$2,0)</f>
        <v>50</v>
      </c>
    </row>
    <row r="109" spans="2:23" x14ac:dyDescent="0.25">
      <c r="B109" s="6">
        <v>48884</v>
      </c>
      <c r="C109">
        <f t="shared" ca="1" si="3"/>
        <v>2025.1</v>
      </c>
      <c r="D109">
        <f t="shared" ca="1" si="4"/>
        <v>1343.1</v>
      </c>
      <c r="E109">
        <f t="shared" ca="1" si="5"/>
        <v>612</v>
      </c>
      <c r="F109">
        <f ca="1">Monthly!E109*OFFSET('Project Map'!$I$2,F$2,0)</f>
        <v>120</v>
      </c>
      <c r="G109">
        <f ca="1">Monthly!F109*OFFSET('Project Map'!$I$2,G$2,0)</f>
        <v>321.60000000000002</v>
      </c>
      <c r="H109">
        <f ca="1">Monthly!G109*OFFSET('Project Map'!$I$2,H$2,0)</f>
        <v>75</v>
      </c>
      <c r="I109">
        <f ca="1">Monthly!H109*OFFSET('Project Map'!$I$2,I$2,0)</f>
        <v>50</v>
      </c>
      <c r="J109">
        <f ca="1">Monthly!I109*OFFSET('Project Map'!$I$2,J$2,0)</f>
        <v>325</v>
      </c>
      <c r="K109">
        <f ca="1">Monthly!J109*OFFSET('Project Map'!$I$2,K$2,0)</f>
        <v>50</v>
      </c>
      <c r="L109">
        <f ca="1">Monthly!K109*OFFSET('Project Map'!$I$2,L$2,0)</f>
        <v>89.999999999999986</v>
      </c>
      <c r="M109">
        <f ca="1">Monthly!L109*OFFSET('Project Map'!$I$2,M$2,0)</f>
        <v>40</v>
      </c>
      <c r="N109">
        <f ca="1">Monthly!M109*OFFSET('Project Map'!$I$2,N$2,0)</f>
        <v>43.999999999999993</v>
      </c>
      <c r="O109">
        <f ca="1">Monthly!N109*OFFSET('Project Map'!$I$2,O$2,0)</f>
        <v>3</v>
      </c>
      <c r="P109">
        <f ca="1">Monthly!O109*OFFSET('Project Map'!$I$2,P$2,0)</f>
        <v>187.5</v>
      </c>
      <c r="Q109">
        <f ca="1">Monthly!P109*OFFSET('Project Map'!$I$2,Q$2,0)</f>
        <v>99.999999999999986</v>
      </c>
      <c r="R109">
        <f ca="1">Monthly!Q109*OFFSET('Project Map'!$I$2,R$2,0)</f>
        <v>99.999999999999986</v>
      </c>
      <c r="S109">
        <f ca="1">Monthly!R109*OFFSET('Project Map'!$I$2,S$2,0)</f>
        <v>200</v>
      </c>
      <c r="T109">
        <f ca="1">Monthly!S109*OFFSET('Project Map'!$I$2,T$2,0)</f>
        <v>6</v>
      </c>
      <c r="U109">
        <f ca="1">Monthly!T109*OFFSET('Project Map'!$I$2,U$2,0)</f>
        <v>12.999999999999998</v>
      </c>
      <c r="V109">
        <f ca="1">Monthly!U109*OFFSET('Project Map'!$I$2,V$2,0)</f>
        <v>300</v>
      </c>
      <c r="W109">
        <f ca="1">Monthly!V109*OFFSET('Project Map'!$I$2,W$2,0)</f>
        <v>50</v>
      </c>
    </row>
    <row r="110" spans="2:23" x14ac:dyDescent="0.25">
      <c r="B110" s="6">
        <v>48914</v>
      </c>
      <c r="C110">
        <f t="shared" ca="1" si="3"/>
        <v>2025.1</v>
      </c>
      <c r="D110">
        <f t="shared" ca="1" si="4"/>
        <v>1343.1</v>
      </c>
      <c r="E110">
        <f t="shared" ca="1" si="5"/>
        <v>612</v>
      </c>
      <c r="F110">
        <f ca="1">Monthly!E110*OFFSET('Project Map'!$I$2,F$2,0)</f>
        <v>120</v>
      </c>
      <c r="G110">
        <f ca="1">Monthly!F110*OFFSET('Project Map'!$I$2,G$2,0)</f>
        <v>321.60000000000002</v>
      </c>
      <c r="H110">
        <f ca="1">Monthly!G110*OFFSET('Project Map'!$I$2,H$2,0)</f>
        <v>75</v>
      </c>
      <c r="I110">
        <f ca="1">Monthly!H110*OFFSET('Project Map'!$I$2,I$2,0)</f>
        <v>50</v>
      </c>
      <c r="J110">
        <f ca="1">Monthly!I110*OFFSET('Project Map'!$I$2,J$2,0)</f>
        <v>325</v>
      </c>
      <c r="K110">
        <f ca="1">Monthly!J110*OFFSET('Project Map'!$I$2,K$2,0)</f>
        <v>50</v>
      </c>
      <c r="L110">
        <f ca="1">Monthly!K110*OFFSET('Project Map'!$I$2,L$2,0)</f>
        <v>89.999999999999986</v>
      </c>
      <c r="M110">
        <f ca="1">Monthly!L110*OFFSET('Project Map'!$I$2,M$2,0)</f>
        <v>40</v>
      </c>
      <c r="N110">
        <f ca="1">Monthly!M110*OFFSET('Project Map'!$I$2,N$2,0)</f>
        <v>43.999999999999993</v>
      </c>
      <c r="O110">
        <f ca="1">Monthly!N110*OFFSET('Project Map'!$I$2,O$2,0)</f>
        <v>3</v>
      </c>
      <c r="P110">
        <f ca="1">Monthly!O110*OFFSET('Project Map'!$I$2,P$2,0)</f>
        <v>187.5</v>
      </c>
      <c r="Q110">
        <f ca="1">Monthly!P110*OFFSET('Project Map'!$I$2,Q$2,0)</f>
        <v>99.999999999999986</v>
      </c>
      <c r="R110">
        <f ca="1">Monthly!Q110*OFFSET('Project Map'!$I$2,R$2,0)</f>
        <v>99.999999999999986</v>
      </c>
      <c r="S110">
        <f ca="1">Monthly!R110*OFFSET('Project Map'!$I$2,S$2,0)</f>
        <v>200</v>
      </c>
      <c r="T110">
        <f ca="1">Monthly!S110*OFFSET('Project Map'!$I$2,T$2,0)</f>
        <v>6</v>
      </c>
      <c r="U110">
        <f ca="1">Monthly!T110*OFFSET('Project Map'!$I$2,U$2,0)</f>
        <v>12.999999999999998</v>
      </c>
      <c r="V110">
        <f ca="1">Monthly!U110*OFFSET('Project Map'!$I$2,V$2,0)</f>
        <v>300</v>
      </c>
      <c r="W110">
        <f ca="1">Monthly!V110*OFFSET('Project Map'!$I$2,W$2,0)</f>
        <v>50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6C3E5-8511-4F72-86B0-2A042AF525E3}">
  <sheetPr>
    <tabColor theme="0" tint="-0.499984740745262"/>
  </sheetPr>
  <dimension ref="B1:W110"/>
  <sheetViews>
    <sheetView workbookViewId="0"/>
  </sheetViews>
  <sheetFormatPr defaultRowHeight="15" x14ac:dyDescent="0.25"/>
  <cols>
    <col min="1" max="1" width="3" customWidth="1"/>
    <col min="2" max="2" width="10.85546875" bestFit="1" customWidth="1"/>
    <col min="3" max="3" width="9.5703125" bestFit="1" customWidth="1"/>
    <col min="4" max="5" width="9.5703125" customWidth="1"/>
    <col min="6" max="6" width="13.42578125" bestFit="1" customWidth="1"/>
    <col min="7" max="8" width="26.5703125" bestFit="1" customWidth="1"/>
    <col min="9" max="10" width="23.28515625" bestFit="1" customWidth="1"/>
    <col min="11" max="11" width="15.140625" bestFit="1" customWidth="1"/>
    <col min="12" max="12" width="16.140625" bestFit="1" customWidth="1"/>
    <col min="13" max="13" width="13.42578125" bestFit="1" customWidth="1"/>
    <col min="14" max="14" width="17.140625" bestFit="1" customWidth="1"/>
    <col min="15" max="15" width="18.5703125" bestFit="1" customWidth="1"/>
    <col min="16" max="16" width="12.5703125" bestFit="1" customWidth="1"/>
    <col min="17" max="17" width="16.7109375" bestFit="1" customWidth="1"/>
    <col min="18" max="18" width="11.7109375" bestFit="1" customWidth="1"/>
    <col min="19" max="19" width="15" bestFit="1" customWidth="1"/>
    <col min="20" max="20" width="11.42578125" bestFit="1" customWidth="1"/>
    <col min="21" max="21" width="14.7109375" bestFit="1" customWidth="1"/>
  </cols>
  <sheetData>
    <row r="1" spans="2:23" x14ac:dyDescent="0.25">
      <c r="B1" s="12" t="s">
        <v>245</v>
      </c>
    </row>
    <row r="2" spans="2:23" x14ac:dyDescent="0.25">
      <c r="B2" t="s">
        <v>75</v>
      </c>
      <c r="C2" t="s">
        <v>92</v>
      </c>
      <c r="D2" t="s">
        <v>93</v>
      </c>
      <c r="E2" t="s">
        <v>94</v>
      </c>
      <c r="F2">
        <v>1</v>
      </c>
      <c r="G2">
        <v>2</v>
      </c>
      <c r="H2">
        <v>3</v>
      </c>
      <c r="I2">
        <v>4</v>
      </c>
      <c r="J2">
        <v>5</v>
      </c>
      <c r="K2">
        <v>6</v>
      </c>
      <c r="L2">
        <v>7</v>
      </c>
      <c r="M2">
        <v>8</v>
      </c>
      <c r="N2">
        <v>9</v>
      </c>
      <c r="O2">
        <v>10</v>
      </c>
      <c r="P2">
        <v>11</v>
      </c>
      <c r="Q2">
        <v>12</v>
      </c>
      <c r="R2">
        <v>13</v>
      </c>
      <c r="S2">
        <v>14</v>
      </c>
      <c r="T2">
        <v>15</v>
      </c>
      <c r="U2">
        <v>16</v>
      </c>
      <c r="V2">
        <v>17</v>
      </c>
      <c r="W2">
        <v>18</v>
      </c>
    </row>
    <row r="3" spans="2:23" x14ac:dyDescent="0.25">
      <c r="B3" s="6">
        <v>45658</v>
      </c>
      <c r="C3">
        <f t="shared" ref="C3:C66" ca="1" si="0">SUM(F3:V3)</f>
        <v>0</v>
      </c>
      <c r="D3">
        <f ca="1">SUM(G3:J3,M3,N3*0.5,O3:Q3,T3:U3,V3*0.5,W3)</f>
        <v>0</v>
      </c>
      <c r="E3">
        <f ca="1">SUM(K3,L3,N3*0.5,R3,S3,V3*0.5)</f>
        <v>0</v>
      </c>
      <c r="F3">
        <f ca="1">Monthly!E3*OFFSET('Project Map'!$J$2,F$2,0)</f>
        <v>0</v>
      </c>
      <c r="G3">
        <f ca="1">Monthly!F3*OFFSET('Project Map'!$J$2,G$2,0)</f>
        <v>0</v>
      </c>
      <c r="H3">
        <f ca="1">Monthly!G3*OFFSET('Project Map'!$J$2,H$2,0)</f>
        <v>0</v>
      </c>
      <c r="I3">
        <f ca="1">Monthly!H3*OFFSET('Project Map'!$J$2,I$2,0)</f>
        <v>0</v>
      </c>
      <c r="J3">
        <f ca="1">Monthly!I3*OFFSET('Project Map'!$J$2,J$2,0)</f>
        <v>0</v>
      </c>
      <c r="K3">
        <f ca="1">Monthly!J3*OFFSET('Project Map'!$J$2,K$2,0)</f>
        <v>0</v>
      </c>
      <c r="L3">
        <f ca="1">Monthly!K3*OFFSET('Project Map'!$J$2,L$2,0)</f>
        <v>0</v>
      </c>
      <c r="M3">
        <f ca="1">Monthly!L3*OFFSET('Project Map'!$J$2,M$2,0)</f>
        <v>0</v>
      </c>
      <c r="N3">
        <f ca="1">Monthly!M3*OFFSET('Project Map'!$J$2,N$2,0)</f>
        <v>0</v>
      </c>
      <c r="O3">
        <f ca="1">Monthly!N3*OFFSET('Project Map'!$J$2,O$2,0)</f>
        <v>0</v>
      </c>
      <c r="P3">
        <f ca="1">Monthly!O3*OFFSET('Project Map'!$J$2,P$2,0)</f>
        <v>0</v>
      </c>
      <c r="Q3">
        <f ca="1">Monthly!P3*OFFSET('Project Map'!$J$2,Q$2,0)</f>
        <v>0</v>
      </c>
      <c r="R3">
        <f ca="1">Monthly!Q3*OFFSET('Project Map'!$J$2,R$2,0)</f>
        <v>0</v>
      </c>
      <c r="S3">
        <f ca="1">Monthly!R3*OFFSET('Project Map'!$J$2,S$2,0)</f>
        <v>0</v>
      </c>
      <c r="T3">
        <f ca="1">Monthly!S3*OFFSET('Project Map'!$J$2,T$2,0)</f>
        <v>0</v>
      </c>
      <c r="U3">
        <f ca="1">Monthly!T3*OFFSET('Project Map'!$J$2,U$2,0)</f>
        <v>0</v>
      </c>
      <c r="V3">
        <f ca="1">Monthly!U3*OFFSET('Project Map'!$J$2,V$2,0)</f>
        <v>0</v>
      </c>
      <c r="W3">
        <f ca="1">Monthly!V3*OFFSET('Project Map'!$J$2,W$2,0)</f>
        <v>0</v>
      </c>
    </row>
    <row r="4" spans="2:23" x14ac:dyDescent="0.25">
      <c r="B4" s="6">
        <v>45689</v>
      </c>
      <c r="C4">
        <f t="shared" ca="1" si="0"/>
        <v>0</v>
      </c>
      <c r="D4">
        <f t="shared" ref="D4:D67" ca="1" si="1">SUM(G4:J4,M4,N4*0.5,O4:Q4,T4:U4,V4*0.5,W4)</f>
        <v>0</v>
      </c>
      <c r="E4">
        <f t="shared" ref="E4:E67" ca="1" si="2">SUM(K4,L4,N4*0.5,R4,S4,V4*0.5)</f>
        <v>0</v>
      </c>
      <c r="F4">
        <f ca="1">Monthly!E4*OFFSET('Project Map'!$J$2,F$2,0)</f>
        <v>0</v>
      </c>
      <c r="G4">
        <f ca="1">Monthly!F4*OFFSET('Project Map'!$J$2,G$2,0)</f>
        <v>0</v>
      </c>
      <c r="H4">
        <f ca="1">Monthly!G4*OFFSET('Project Map'!$J$2,H$2,0)</f>
        <v>0</v>
      </c>
      <c r="I4">
        <f ca="1">Monthly!H4*OFFSET('Project Map'!$J$2,I$2,0)</f>
        <v>0</v>
      </c>
      <c r="J4">
        <f ca="1">Monthly!I4*OFFSET('Project Map'!$J$2,J$2,0)</f>
        <v>0</v>
      </c>
      <c r="K4">
        <f ca="1">Monthly!J4*OFFSET('Project Map'!$J$2,K$2,0)</f>
        <v>0</v>
      </c>
      <c r="L4">
        <f ca="1">Monthly!K4*OFFSET('Project Map'!$J$2,L$2,0)</f>
        <v>0</v>
      </c>
      <c r="M4">
        <f ca="1">Monthly!L4*OFFSET('Project Map'!$J$2,M$2,0)</f>
        <v>0</v>
      </c>
      <c r="N4">
        <f ca="1">Monthly!M4*OFFSET('Project Map'!$J$2,N$2,0)</f>
        <v>0</v>
      </c>
      <c r="O4">
        <f ca="1">Monthly!N4*OFFSET('Project Map'!$J$2,O$2,0)</f>
        <v>0</v>
      </c>
      <c r="P4">
        <f ca="1">Monthly!O4*OFFSET('Project Map'!$J$2,P$2,0)</f>
        <v>0</v>
      </c>
      <c r="Q4">
        <f ca="1">Monthly!P4*OFFSET('Project Map'!$J$2,Q$2,0)</f>
        <v>0</v>
      </c>
      <c r="R4">
        <f ca="1">Monthly!Q4*OFFSET('Project Map'!$J$2,R$2,0)</f>
        <v>0</v>
      </c>
      <c r="S4">
        <f ca="1">Monthly!R4*OFFSET('Project Map'!$J$2,S$2,0)</f>
        <v>0</v>
      </c>
      <c r="T4">
        <f ca="1">Monthly!S4*OFFSET('Project Map'!$J$2,T$2,0)</f>
        <v>0</v>
      </c>
      <c r="U4">
        <f ca="1">Monthly!T4*OFFSET('Project Map'!$J$2,U$2,0)</f>
        <v>0</v>
      </c>
      <c r="V4">
        <f ca="1">Monthly!U4*OFFSET('Project Map'!$J$2,V$2,0)</f>
        <v>0</v>
      </c>
      <c r="W4">
        <f ca="1">Monthly!V4*OFFSET('Project Map'!$J$2,W$2,0)</f>
        <v>0</v>
      </c>
    </row>
    <row r="5" spans="2:23" x14ac:dyDescent="0.25">
      <c r="B5" s="6">
        <v>45717</v>
      </c>
      <c r="C5">
        <f t="shared" ca="1" si="0"/>
        <v>0</v>
      </c>
      <c r="D5">
        <f t="shared" ca="1" si="1"/>
        <v>0</v>
      </c>
      <c r="E5">
        <f t="shared" ca="1" si="2"/>
        <v>0</v>
      </c>
      <c r="F5">
        <f ca="1">Monthly!E5*OFFSET('Project Map'!$J$2,F$2,0)</f>
        <v>0</v>
      </c>
      <c r="G5">
        <f ca="1">Monthly!F5*OFFSET('Project Map'!$J$2,G$2,0)</f>
        <v>0</v>
      </c>
      <c r="H5">
        <f ca="1">Monthly!G5*OFFSET('Project Map'!$J$2,H$2,0)</f>
        <v>0</v>
      </c>
      <c r="I5">
        <f ca="1">Monthly!H5*OFFSET('Project Map'!$J$2,I$2,0)</f>
        <v>0</v>
      </c>
      <c r="J5">
        <f ca="1">Monthly!I5*OFFSET('Project Map'!$J$2,J$2,0)</f>
        <v>0</v>
      </c>
      <c r="K5">
        <f ca="1">Monthly!J5*OFFSET('Project Map'!$J$2,K$2,0)</f>
        <v>0</v>
      </c>
      <c r="L5">
        <f ca="1">Monthly!K5*OFFSET('Project Map'!$J$2,L$2,0)</f>
        <v>0</v>
      </c>
      <c r="M5">
        <f ca="1">Monthly!L5*OFFSET('Project Map'!$J$2,M$2,0)</f>
        <v>0</v>
      </c>
      <c r="N5">
        <f ca="1">Monthly!M5*OFFSET('Project Map'!$J$2,N$2,0)</f>
        <v>0</v>
      </c>
      <c r="O5">
        <f ca="1">Monthly!N5*OFFSET('Project Map'!$J$2,O$2,0)</f>
        <v>0</v>
      </c>
      <c r="P5">
        <f ca="1">Monthly!O5*OFFSET('Project Map'!$J$2,P$2,0)</f>
        <v>0</v>
      </c>
      <c r="Q5">
        <f ca="1">Monthly!P5*OFFSET('Project Map'!$J$2,Q$2,0)</f>
        <v>0</v>
      </c>
      <c r="R5">
        <f ca="1">Monthly!Q5*OFFSET('Project Map'!$J$2,R$2,0)</f>
        <v>0</v>
      </c>
      <c r="S5">
        <f ca="1">Monthly!R5*OFFSET('Project Map'!$J$2,S$2,0)</f>
        <v>0</v>
      </c>
      <c r="T5">
        <f ca="1">Monthly!S5*OFFSET('Project Map'!$J$2,T$2,0)</f>
        <v>0</v>
      </c>
      <c r="U5">
        <f ca="1">Monthly!T5*OFFSET('Project Map'!$J$2,U$2,0)</f>
        <v>0</v>
      </c>
      <c r="V5">
        <f ca="1">Monthly!U5*OFFSET('Project Map'!$J$2,V$2,0)</f>
        <v>0</v>
      </c>
      <c r="W5">
        <f ca="1">Monthly!V5*OFFSET('Project Map'!$J$2,W$2,0)</f>
        <v>0</v>
      </c>
    </row>
    <row r="6" spans="2:23" x14ac:dyDescent="0.25">
      <c r="B6" s="6">
        <v>45748</v>
      </c>
      <c r="C6">
        <f t="shared" ca="1" si="0"/>
        <v>0</v>
      </c>
      <c r="D6">
        <f t="shared" ca="1" si="1"/>
        <v>0</v>
      </c>
      <c r="E6">
        <f t="shared" ca="1" si="2"/>
        <v>0</v>
      </c>
      <c r="F6">
        <f ca="1">Monthly!E6*OFFSET('Project Map'!$J$2,F$2,0)</f>
        <v>0</v>
      </c>
      <c r="G6">
        <f ca="1">Monthly!F6*OFFSET('Project Map'!$J$2,G$2,0)</f>
        <v>0</v>
      </c>
      <c r="H6">
        <f ca="1">Monthly!G6*OFFSET('Project Map'!$J$2,H$2,0)</f>
        <v>0</v>
      </c>
      <c r="I6">
        <f ca="1">Monthly!H6*OFFSET('Project Map'!$J$2,I$2,0)</f>
        <v>0</v>
      </c>
      <c r="J6">
        <f ca="1">Monthly!I6*OFFSET('Project Map'!$J$2,J$2,0)</f>
        <v>0</v>
      </c>
      <c r="K6">
        <f ca="1">Monthly!J6*OFFSET('Project Map'!$J$2,K$2,0)</f>
        <v>0</v>
      </c>
      <c r="L6">
        <f ca="1">Monthly!K6*OFFSET('Project Map'!$J$2,L$2,0)</f>
        <v>0</v>
      </c>
      <c r="M6">
        <f ca="1">Monthly!L6*OFFSET('Project Map'!$J$2,M$2,0)</f>
        <v>0</v>
      </c>
      <c r="N6">
        <f ca="1">Monthly!M6*OFFSET('Project Map'!$J$2,N$2,0)</f>
        <v>0</v>
      </c>
      <c r="O6">
        <f ca="1">Monthly!N6*OFFSET('Project Map'!$J$2,O$2,0)</f>
        <v>0</v>
      </c>
      <c r="P6">
        <f ca="1">Monthly!O6*OFFSET('Project Map'!$J$2,P$2,0)</f>
        <v>0</v>
      </c>
      <c r="Q6">
        <f ca="1">Monthly!P6*OFFSET('Project Map'!$J$2,Q$2,0)</f>
        <v>0</v>
      </c>
      <c r="R6">
        <f ca="1">Monthly!Q6*OFFSET('Project Map'!$J$2,R$2,0)</f>
        <v>0</v>
      </c>
      <c r="S6">
        <f ca="1">Monthly!R6*OFFSET('Project Map'!$J$2,S$2,0)</f>
        <v>0</v>
      </c>
      <c r="T6">
        <f ca="1">Monthly!S6*OFFSET('Project Map'!$J$2,T$2,0)</f>
        <v>0</v>
      </c>
      <c r="U6">
        <f ca="1">Monthly!T6*OFFSET('Project Map'!$J$2,U$2,0)</f>
        <v>0</v>
      </c>
      <c r="V6">
        <f ca="1">Monthly!U6*OFFSET('Project Map'!$J$2,V$2,0)</f>
        <v>0</v>
      </c>
      <c r="W6">
        <f ca="1">Monthly!V6*OFFSET('Project Map'!$J$2,W$2,0)</f>
        <v>0</v>
      </c>
    </row>
    <row r="7" spans="2:23" x14ac:dyDescent="0.25">
      <c r="B7" s="6">
        <v>45778</v>
      </c>
      <c r="C7">
        <f t="shared" ca="1" si="0"/>
        <v>0</v>
      </c>
      <c r="D7">
        <f t="shared" ca="1" si="1"/>
        <v>0</v>
      </c>
      <c r="E7">
        <f t="shared" ca="1" si="2"/>
        <v>0</v>
      </c>
      <c r="F7">
        <f ca="1">Monthly!E7*OFFSET('Project Map'!$J$2,F$2,0)</f>
        <v>0</v>
      </c>
      <c r="G7">
        <f ca="1">Monthly!F7*OFFSET('Project Map'!$J$2,G$2,0)</f>
        <v>0</v>
      </c>
      <c r="H7">
        <f ca="1">Monthly!G7*OFFSET('Project Map'!$J$2,H$2,0)</f>
        <v>0</v>
      </c>
      <c r="I7">
        <f ca="1">Monthly!H7*OFFSET('Project Map'!$J$2,I$2,0)</f>
        <v>0</v>
      </c>
      <c r="J7">
        <f ca="1">Monthly!I7*OFFSET('Project Map'!$J$2,J$2,0)</f>
        <v>0</v>
      </c>
      <c r="K7">
        <f ca="1">Monthly!J7*OFFSET('Project Map'!$J$2,K$2,0)</f>
        <v>0</v>
      </c>
      <c r="L7">
        <f ca="1">Monthly!K7*OFFSET('Project Map'!$J$2,L$2,0)</f>
        <v>0</v>
      </c>
      <c r="M7">
        <f ca="1">Monthly!L7*OFFSET('Project Map'!$J$2,M$2,0)</f>
        <v>0</v>
      </c>
      <c r="N7">
        <f ca="1">Monthly!M7*OFFSET('Project Map'!$J$2,N$2,0)</f>
        <v>0</v>
      </c>
      <c r="O7">
        <f ca="1">Monthly!N7*OFFSET('Project Map'!$J$2,O$2,0)</f>
        <v>0</v>
      </c>
      <c r="P7">
        <f ca="1">Monthly!O7*OFFSET('Project Map'!$J$2,P$2,0)</f>
        <v>0</v>
      </c>
      <c r="Q7">
        <f ca="1">Monthly!P7*OFFSET('Project Map'!$J$2,Q$2,0)</f>
        <v>0</v>
      </c>
      <c r="R7">
        <f ca="1">Monthly!Q7*OFFSET('Project Map'!$J$2,R$2,0)</f>
        <v>0</v>
      </c>
      <c r="S7">
        <f ca="1">Monthly!R7*OFFSET('Project Map'!$J$2,S$2,0)</f>
        <v>0</v>
      </c>
      <c r="T7">
        <f ca="1">Monthly!S7*OFFSET('Project Map'!$J$2,T$2,0)</f>
        <v>0</v>
      </c>
      <c r="U7">
        <f ca="1">Monthly!T7*OFFSET('Project Map'!$J$2,U$2,0)</f>
        <v>0</v>
      </c>
      <c r="V7">
        <f ca="1">Monthly!U7*OFFSET('Project Map'!$J$2,V$2,0)</f>
        <v>0</v>
      </c>
      <c r="W7">
        <f ca="1">Monthly!V7*OFFSET('Project Map'!$J$2,W$2,0)</f>
        <v>0</v>
      </c>
    </row>
    <row r="8" spans="2:23" x14ac:dyDescent="0.25">
      <c r="B8" s="6">
        <v>45809</v>
      </c>
      <c r="C8">
        <f t="shared" ca="1" si="0"/>
        <v>0</v>
      </c>
      <c r="D8">
        <f t="shared" ca="1" si="1"/>
        <v>0</v>
      </c>
      <c r="E8">
        <f t="shared" ca="1" si="2"/>
        <v>0</v>
      </c>
      <c r="F8">
        <f ca="1">Monthly!E8*OFFSET('Project Map'!$J$2,F$2,0)</f>
        <v>0</v>
      </c>
      <c r="G8">
        <f ca="1">Monthly!F8*OFFSET('Project Map'!$J$2,G$2,0)</f>
        <v>0</v>
      </c>
      <c r="H8">
        <f ca="1">Monthly!G8*OFFSET('Project Map'!$J$2,H$2,0)</f>
        <v>0</v>
      </c>
      <c r="I8">
        <f ca="1">Monthly!H8*OFFSET('Project Map'!$J$2,I$2,0)</f>
        <v>0</v>
      </c>
      <c r="J8">
        <f ca="1">Monthly!I8*OFFSET('Project Map'!$J$2,J$2,0)</f>
        <v>0</v>
      </c>
      <c r="K8">
        <f ca="1">Monthly!J8*OFFSET('Project Map'!$J$2,K$2,0)</f>
        <v>0</v>
      </c>
      <c r="L8">
        <f ca="1">Monthly!K8*OFFSET('Project Map'!$J$2,L$2,0)</f>
        <v>0</v>
      </c>
      <c r="M8">
        <f ca="1">Monthly!L8*OFFSET('Project Map'!$J$2,M$2,0)</f>
        <v>0</v>
      </c>
      <c r="N8">
        <f ca="1">Monthly!M8*OFFSET('Project Map'!$J$2,N$2,0)</f>
        <v>0</v>
      </c>
      <c r="O8">
        <f ca="1">Monthly!N8*OFFSET('Project Map'!$J$2,O$2,0)</f>
        <v>0</v>
      </c>
      <c r="P8">
        <f ca="1">Monthly!O8*OFFSET('Project Map'!$J$2,P$2,0)</f>
        <v>0</v>
      </c>
      <c r="Q8">
        <f ca="1">Monthly!P8*OFFSET('Project Map'!$J$2,Q$2,0)</f>
        <v>0</v>
      </c>
      <c r="R8">
        <f ca="1">Monthly!Q8*OFFSET('Project Map'!$J$2,R$2,0)</f>
        <v>0</v>
      </c>
      <c r="S8">
        <f ca="1">Monthly!R8*OFFSET('Project Map'!$J$2,S$2,0)</f>
        <v>0</v>
      </c>
      <c r="T8">
        <f ca="1">Monthly!S8*OFFSET('Project Map'!$J$2,T$2,0)</f>
        <v>0</v>
      </c>
      <c r="U8">
        <f ca="1">Monthly!T8*OFFSET('Project Map'!$J$2,U$2,0)</f>
        <v>0</v>
      </c>
      <c r="V8">
        <f ca="1">Monthly!U8*OFFSET('Project Map'!$J$2,V$2,0)</f>
        <v>0</v>
      </c>
      <c r="W8">
        <f ca="1">Monthly!V8*OFFSET('Project Map'!$J$2,W$2,0)</f>
        <v>0</v>
      </c>
    </row>
    <row r="9" spans="2:23" x14ac:dyDescent="0.25">
      <c r="B9" s="6">
        <v>45839</v>
      </c>
      <c r="C9">
        <f t="shared" ca="1" si="0"/>
        <v>0</v>
      </c>
      <c r="D9">
        <f t="shared" ca="1" si="1"/>
        <v>0</v>
      </c>
      <c r="E9">
        <f t="shared" ca="1" si="2"/>
        <v>0</v>
      </c>
      <c r="F9">
        <f ca="1">Monthly!E9*OFFSET('Project Map'!$J$2,F$2,0)</f>
        <v>0</v>
      </c>
      <c r="G9">
        <f ca="1">Monthly!F9*OFFSET('Project Map'!$J$2,G$2,0)</f>
        <v>0</v>
      </c>
      <c r="H9">
        <f ca="1">Monthly!G9*OFFSET('Project Map'!$J$2,H$2,0)</f>
        <v>0</v>
      </c>
      <c r="I9">
        <f ca="1">Monthly!H9*OFFSET('Project Map'!$J$2,I$2,0)</f>
        <v>0</v>
      </c>
      <c r="J9">
        <f ca="1">Monthly!I9*OFFSET('Project Map'!$J$2,J$2,0)</f>
        <v>0</v>
      </c>
      <c r="K9">
        <f ca="1">Monthly!J9*OFFSET('Project Map'!$J$2,K$2,0)</f>
        <v>0</v>
      </c>
      <c r="L9">
        <f ca="1">Monthly!K9*OFFSET('Project Map'!$J$2,L$2,0)</f>
        <v>0</v>
      </c>
      <c r="M9">
        <f ca="1">Monthly!L9*OFFSET('Project Map'!$J$2,M$2,0)</f>
        <v>0</v>
      </c>
      <c r="N9">
        <f ca="1">Monthly!M9*OFFSET('Project Map'!$J$2,N$2,0)</f>
        <v>0</v>
      </c>
      <c r="O9">
        <f ca="1">Monthly!N9*OFFSET('Project Map'!$J$2,O$2,0)</f>
        <v>0</v>
      </c>
      <c r="P9">
        <f ca="1">Monthly!O9*OFFSET('Project Map'!$J$2,P$2,0)</f>
        <v>0</v>
      </c>
      <c r="Q9">
        <f ca="1">Monthly!P9*OFFSET('Project Map'!$J$2,Q$2,0)</f>
        <v>0</v>
      </c>
      <c r="R9">
        <f ca="1">Monthly!Q9*OFFSET('Project Map'!$J$2,R$2,0)</f>
        <v>0</v>
      </c>
      <c r="S9">
        <f ca="1">Monthly!R9*OFFSET('Project Map'!$J$2,S$2,0)</f>
        <v>0</v>
      </c>
      <c r="T9">
        <f ca="1">Monthly!S9*OFFSET('Project Map'!$J$2,T$2,0)</f>
        <v>0</v>
      </c>
      <c r="U9">
        <f ca="1">Monthly!T9*OFFSET('Project Map'!$J$2,U$2,0)</f>
        <v>0</v>
      </c>
      <c r="V9">
        <f ca="1">Monthly!U9*OFFSET('Project Map'!$J$2,V$2,0)</f>
        <v>0</v>
      </c>
      <c r="W9">
        <f ca="1">Monthly!V9*OFFSET('Project Map'!$J$2,W$2,0)</f>
        <v>0</v>
      </c>
    </row>
    <row r="10" spans="2:23" x14ac:dyDescent="0.25">
      <c r="B10" s="6">
        <v>45870</v>
      </c>
      <c r="C10">
        <f t="shared" ca="1" si="0"/>
        <v>0</v>
      </c>
      <c r="D10">
        <f t="shared" ca="1" si="1"/>
        <v>0</v>
      </c>
      <c r="E10">
        <f t="shared" ca="1" si="2"/>
        <v>0</v>
      </c>
      <c r="F10">
        <f ca="1">Monthly!E10*OFFSET('Project Map'!$J$2,F$2,0)</f>
        <v>0</v>
      </c>
      <c r="G10">
        <f ca="1">Monthly!F10*OFFSET('Project Map'!$J$2,G$2,0)</f>
        <v>0</v>
      </c>
      <c r="H10">
        <f ca="1">Monthly!G10*OFFSET('Project Map'!$J$2,H$2,0)</f>
        <v>0</v>
      </c>
      <c r="I10">
        <f ca="1">Monthly!H10*OFFSET('Project Map'!$J$2,I$2,0)</f>
        <v>0</v>
      </c>
      <c r="J10">
        <f ca="1">Monthly!I10*OFFSET('Project Map'!$J$2,J$2,0)</f>
        <v>0</v>
      </c>
      <c r="K10">
        <f ca="1">Monthly!J10*OFFSET('Project Map'!$J$2,K$2,0)</f>
        <v>0</v>
      </c>
      <c r="L10">
        <f ca="1">Monthly!K10*OFFSET('Project Map'!$J$2,L$2,0)</f>
        <v>0</v>
      </c>
      <c r="M10">
        <f ca="1">Monthly!L10*OFFSET('Project Map'!$J$2,M$2,0)</f>
        <v>0</v>
      </c>
      <c r="N10">
        <f ca="1">Monthly!M10*OFFSET('Project Map'!$J$2,N$2,0)</f>
        <v>0</v>
      </c>
      <c r="O10">
        <f ca="1">Monthly!N10*OFFSET('Project Map'!$J$2,O$2,0)</f>
        <v>0</v>
      </c>
      <c r="P10">
        <f ca="1">Monthly!O10*OFFSET('Project Map'!$J$2,P$2,0)</f>
        <v>0</v>
      </c>
      <c r="Q10">
        <f ca="1">Monthly!P10*OFFSET('Project Map'!$J$2,Q$2,0)</f>
        <v>0</v>
      </c>
      <c r="R10">
        <f ca="1">Monthly!Q10*OFFSET('Project Map'!$J$2,R$2,0)</f>
        <v>0</v>
      </c>
      <c r="S10">
        <f ca="1">Monthly!R10*OFFSET('Project Map'!$J$2,S$2,0)</f>
        <v>0</v>
      </c>
      <c r="T10">
        <f ca="1">Monthly!S10*OFFSET('Project Map'!$J$2,T$2,0)</f>
        <v>0</v>
      </c>
      <c r="U10">
        <f ca="1">Monthly!T10*OFFSET('Project Map'!$J$2,U$2,0)</f>
        <v>0</v>
      </c>
      <c r="V10">
        <f ca="1">Monthly!U10*OFFSET('Project Map'!$J$2,V$2,0)</f>
        <v>0</v>
      </c>
      <c r="W10">
        <f ca="1">Monthly!V10*OFFSET('Project Map'!$J$2,W$2,0)</f>
        <v>0</v>
      </c>
    </row>
    <row r="11" spans="2:23" x14ac:dyDescent="0.25">
      <c r="B11" s="6">
        <v>45901</v>
      </c>
      <c r="C11">
        <f t="shared" ca="1" si="0"/>
        <v>0</v>
      </c>
      <c r="D11">
        <f t="shared" ca="1" si="1"/>
        <v>0</v>
      </c>
      <c r="E11">
        <f t="shared" ca="1" si="2"/>
        <v>0</v>
      </c>
      <c r="F11">
        <f ca="1">Monthly!E11*OFFSET('Project Map'!$J$2,F$2,0)</f>
        <v>0</v>
      </c>
      <c r="G11">
        <f ca="1">Monthly!F11*OFFSET('Project Map'!$J$2,G$2,0)</f>
        <v>0</v>
      </c>
      <c r="H11">
        <f ca="1">Monthly!G11*OFFSET('Project Map'!$J$2,H$2,0)</f>
        <v>0</v>
      </c>
      <c r="I11">
        <f ca="1">Monthly!H11*OFFSET('Project Map'!$J$2,I$2,0)</f>
        <v>0</v>
      </c>
      <c r="J11">
        <f ca="1">Monthly!I11*OFFSET('Project Map'!$J$2,J$2,0)</f>
        <v>0</v>
      </c>
      <c r="K11">
        <f ca="1">Monthly!J11*OFFSET('Project Map'!$J$2,K$2,0)</f>
        <v>0</v>
      </c>
      <c r="L11">
        <f ca="1">Monthly!K11*OFFSET('Project Map'!$J$2,L$2,0)</f>
        <v>0</v>
      </c>
      <c r="M11">
        <f ca="1">Monthly!L11*OFFSET('Project Map'!$J$2,M$2,0)</f>
        <v>0</v>
      </c>
      <c r="N11">
        <f ca="1">Monthly!M11*OFFSET('Project Map'!$J$2,N$2,0)</f>
        <v>0</v>
      </c>
      <c r="O11">
        <f ca="1">Monthly!N11*OFFSET('Project Map'!$J$2,O$2,0)</f>
        <v>0</v>
      </c>
      <c r="P11">
        <f ca="1">Monthly!O11*OFFSET('Project Map'!$J$2,P$2,0)</f>
        <v>0</v>
      </c>
      <c r="Q11">
        <f ca="1">Monthly!P11*OFFSET('Project Map'!$J$2,Q$2,0)</f>
        <v>0</v>
      </c>
      <c r="R11">
        <f ca="1">Monthly!Q11*OFFSET('Project Map'!$J$2,R$2,0)</f>
        <v>0</v>
      </c>
      <c r="S11">
        <f ca="1">Monthly!R11*OFFSET('Project Map'!$J$2,S$2,0)</f>
        <v>0</v>
      </c>
      <c r="T11">
        <f ca="1">Monthly!S11*OFFSET('Project Map'!$J$2,T$2,0)</f>
        <v>0</v>
      </c>
      <c r="U11">
        <f ca="1">Monthly!T11*OFFSET('Project Map'!$J$2,U$2,0)</f>
        <v>0</v>
      </c>
      <c r="V11">
        <f ca="1">Monthly!U11*OFFSET('Project Map'!$J$2,V$2,0)</f>
        <v>0</v>
      </c>
      <c r="W11">
        <f ca="1">Monthly!V11*OFFSET('Project Map'!$J$2,W$2,0)</f>
        <v>0</v>
      </c>
    </row>
    <row r="12" spans="2:23" x14ac:dyDescent="0.25">
      <c r="B12" s="6">
        <v>45931</v>
      </c>
      <c r="C12">
        <f t="shared" ca="1" si="0"/>
        <v>0</v>
      </c>
      <c r="D12">
        <f t="shared" ca="1" si="1"/>
        <v>0</v>
      </c>
      <c r="E12">
        <f t="shared" ca="1" si="2"/>
        <v>0</v>
      </c>
      <c r="F12">
        <f ca="1">Monthly!E12*OFFSET('Project Map'!$J$2,F$2,0)</f>
        <v>0</v>
      </c>
      <c r="G12">
        <f ca="1">Monthly!F12*OFFSET('Project Map'!$J$2,G$2,0)</f>
        <v>0</v>
      </c>
      <c r="H12">
        <f ca="1">Monthly!G12*OFFSET('Project Map'!$J$2,H$2,0)</f>
        <v>0</v>
      </c>
      <c r="I12">
        <f ca="1">Monthly!H12*OFFSET('Project Map'!$J$2,I$2,0)</f>
        <v>0</v>
      </c>
      <c r="J12">
        <f ca="1">Monthly!I12*OFFSET('Project Map'!$J$2,J$2,0)</f>
        <v>0</v>
      </c>
      <c r="K12">
        <f ca="1">Monthly!J12*OFFSET('Project Map'!$J$2,K$2,0)</f>
        <v>0</v>
      </c>
      <c r="L12">
        <f ca="1">Monthly!K12*OFFSET('Project Map'!$J$2,L$2,0)</f>
        <v>0</v>
      </c>
      <c r="M12">
        <f ca="1">Monthly!L12*OFFSET('Project Map'!$J$2,M$2,0)</f>
        <v>0</v>
      </c>
      <c r="N12">
        <f ca="1">Monthly!M12*OFFSET('Project Map'!$J$2,N$2,0)</f>
        <v>0</v>
      </c>
      <c r="O12">
        <f ca="1">Monthly!N12*OFFSET('Project Map'!$J$2,O$2,0)</f>
        <v>0</v>
      </c>
      <c r="P12">
        <f ca="1">Monthly!O12*OFFSET('Project Map'!$J$2,P$2,0)</f>
        <v>0</v>
      </c>
      <c r="Q12">
        <f ca="1">Monthly!P12*OFFSET('Project Map'!$J$2,Q$2,0)</f>
        <v>0</v>
      </c>
      <c r="R12">
        <f ca="1">Monthly!Q12*OFFSET('Project Map'!$J$2,R$2,0)</f>
        <v>0</v>
      </c>
      <c r="S12">
        <f ca="1">Monthly!R12*OFFSET('Project Map'!$J$2,S$2,0)</f>
        <v>0</v>
      </c>
      <c r="T12">
        <f ca="1">Monthly!S12*OFFSET('Project Map'!$J$2,T$2,0)</f>
        <v>0</v>
      </c>
      <c r="U12">
        <f ca="1">Monthly!T12*OFFSET('Project Map'!$J$2,U$2,0)</f>
        <v>0</v>
      </c>
      <c r="V12">
        <f ca="1">Monthly!U12*OFFSET('Project Map'!$J$2,V$2,0)</f>
        <v>0</v>
      </c>
      <c r="W12">
        <f ca="1">Monthly!V12*OFFSET('Project Map'!$J$2,W$2,0)</f>
        <v>0</v>
      </c>
    </row>
    <row r="13" spans="2:23" x14ac:dyDescent="0.25">
      <c r="B13" s="6">
        <v>45962</v>
      </c>
      <c r="C13">
        <f t="shared" ca="1" si="0"/>
        <v>0</v>
      </c>
      <c r="D13">
        <f t="shared" ca="1" si="1"/>
        <v>0</v>
      </c>
      <c r="E13">
        <f t="shared" ca="1" si="2"/>
        <v>0</v>
      </c>
      <c r="F13">
        <f ca="1">Monthly!E13*OFFSET('Project Map'!$J$2,F$2,0)</f>
        <v>0</v>
      </c>
      <c r="G13">
        <f ca="1">Monthly!F13*OFFSET('Project Map'!$J$2,G$2,0)</f>
        <v>0</v>
      </c>
      <c r="H13">
        <f ca="1">Monthly!G13*OFFSET('Project Map'!$J$2,H$2,0)</f>
        <v>0</v>
      </c>
      <c r="I13">
        <f ca="1">Monthly!H13*OFFSET('Project Map'!$J$2,I$2,0)</f>
        <v>0</v>
      </c>
      <c r="J13">
        <f ca="1">Monthly!I13*OFFSET('Project Map'!$J$2,J$2,0)</f>
        <v>0</v>
      </c>
      <c r="K13">
        <f ca="1">Monthly!J13*OFFSET('Project Map'!$J$2,K$2,0)</f>
        <v>0</v>
      </c>
      <c r="L13">
        <f ca="1">Monthly!K13*OFFSET('Project Map'!$J$2,L$2,0)</f>
        <v>0</v>
      </c>
      <c r="M13">
        <f ca="1">Monthly!L13*OFFSET('Project Map'!$J$2,M$2,0)</f>
        <v>0</v>
      </c>
      <c r="N13">
        <f ca="1">Monthly!M13*OFFSET('Project Map'!$J$2,N$2,0)</f>
        <v>0</v>
      </c>
      <c r="O13">
        <f ca="1">Monthly!N13*OFFSET('Project Map'!$J$2,O$2,0)</f>
        <v>0</v>
      </c>
      <c r="P13">
        <f ca="1">Monthly!O13*OFFSET('Project Map'!$J$2,P$2,0)</f>
        <v>0</v>
      </c>
      <c r="Q13">
        <f ca="1">Monthly!P13*OFFSET('Project Map'!$J$2,Q$2,0)</f>
        <v>0</v>
      </c>
      <c r="R13">
        <f ca="1">Monthly!Q13*OFFSET('Project Map'!$J$2,R$2,0)</f>
        <v>0</v>
      </c>
      <c r="S13">
        <f ca="1">Monthly!R13*OFFSET('Project Map'!$J$2,S$2,0)</f>
        <v>0</v>
      </c>
      <c r="T13">
        <f ca="1">Monthly!S13*OFFSET('Project Map'!$J$2,T$2,0)</f>
        <v>0</v>
      </c>
      <c r="U13">
        <f ca="1">Monthly!T13*OFFSET('Project Map'!$J$2,U$2,0)</f>
        <v>0</v>
      </c>
      <c r="V13">
        <f ca="1">Monthly!U13*OFFSET('Project Map'!$J$2,V$2,0)</f>
        <v>0</v>
      </c>
      <c r="W13">
        <f ca="1">Monthly!V13*OFFSET('Project Map'!$J$2,W$2,0)</f>
        <v>0</v>
      </c>
    </row>
    <row r="14" spans="2:23" x14ac:dyDescent="0.25">
      <c r="B14" s="6">
        <v>45992</v>
      </c>
      <c r="C14">
        <f t="shared" ca="1" si="0"/>
        <v>0</v>
      </c>
      <c r="D14">
        <f t="shared" ca="1" si="1"/>
        <v>0</v>
      </c>
      <c r="E14">
        <f t="shared" ca="1" si="2"/>
        <v>0</v>
      </c>
      <c r="F14">
        <f ca="1">Monthly!E14*OFFSET('Project Map'!$J$2,F$2,0)</f>
        <v>0</v>
      </c>
      <c r="G14">
        <f ca="1">Monthly!F14*OFFSET('Project Map'!$J$2,G$2,0)</f>
        <v>0</v>
      </c>
      <c r="H14">
        <f ca="1">Monthly!G14*OFFSET('Project Map'!$J$2,H$2,0)</f>
        <v>0</v>
      </c>
      <c r="I14">
        <f ca="1">Monthly!H14*OFFSET('Project Map'!$J$2,I$2,0)</f>
        <v>0</v>
      </c>
      <c r="J14">
        <f ca="1">Monthly!I14*OFFSET('Project Map'!$J$2,J$2,0)</f>
        <v>0</v>
      </c>
      <c r="K14">
        <f ca="1">Monthly!J14*OFFSET('Project Map'!$J$2,K$2,0)</f>
        <v>0</v>
      </c>
      <c r="L14">
        <f ca="1">Monthly!K14*OFFSET('Project Map'!$J$2,L$2,0)</f>
        <v>0</v>
      </c>
      <c r="M14">
        <f ca="1">Monthly!L14*OFFSET('Project Map'!$J$2,M$2,0)</f>
        <v>0</v>
      </c>
      <c r="N14">
        <f ca="1">Monthly!M14*OFFSET('Project Map'!$J$2,N$2,0)</f>
        <v>0</v>
      </c>
      <c r="O14">
        <f ca="1">Monthly!N14*OFFSET('Project Map'!$J$2,O$2,0)</f>
        <v>0</v>
      </c>
      <c r="P14">
        <f ca="1">Monthly!O14*OFFSET('Project Map'!$J$2,P$2,0)</f>
        <v>0</v>
      </c>
      <c r="Q14">
        <f ca="1">Monthly!P14*OFFSET('Project Map'!$J$2,Q$2,0)</f>
        <v>0</v>
      </c>
      <c r="R14">
        <f ca="1">Monthly!Q14*OFFSET('Project Map'!$J$2,R$2,0)</f>
        <v>0</v>
      </c>
      <c r="S14">
        <f ca="1">Monthly!R14*OFFSET('Project Map'!$J$2,S$2,0)</f>
        <v>0</v>
      </c>
      <c r="T14">
        <f ca="1">Monthly!S14*OFFSET('Project Map'!$J$2,T$2,0)</f>
        <v>0</v>
      </c>
      <c r="U14">
        <f ca="1">Monthly!T14*OFFSET('Project Map'!$J$2,U$2,0)</f>
        <v>0</v>
      </c>
      <c r="V14">
        <f ca="1">Monthly!U14*OFFSET('Project Map'!$J$2,V$2,0)</f>
        <v>0</v>
      </c>
      <c r="W14">
        <f ca="1">Monthly!V14*OFFSET('Project Map'!$J$2,W$2,0)</f>
        <v>0</v>
      </c>
    </row>
    <row r="15" spans="2:23" x14ac:dyDescent="0.25">
      <c r="B15" s="6">
        <v>46023</v>
      </c>
      <c r="C15">
        <f t="shared" ca="1" si="0"/>
        <v>0</v>
      </c>
      <c r="D15">
        <f t="shared" ca="1" si="1"/>
        <v>0</v>
      </c>
      <c r="E15">
        <f t="shared" ca="1" si="2"/>
        <v>0</v>
      </c>
      <c r="F15">
        <f ca="1">Monthly!E15*OFFSET('Project Map'!$J$2,F$2,0)</f>
        <v>0</v>
      </c>
      <c r="G15">
        <f ca="1">Monthly!F15*OFFSET('Project Map'!$J$2,G$2,0)</f>
        <v>0</v>
      </c>
      <c r="H15">
        <f ca="1">Monthly!G15*OFFSET('Project Map'!$J$2,H$2,0)</f>
        <v>0</v>
      </c>
      <c r="I15">
        <f ca="1">Monthly!H15*OFFSET('Project Map'!$J$2,I$2,0)</f>
        <v>0</v>
      </c>
      <c r="J15">
        <f ca="1">Monthly!I15*OFFSET('Project Map'!$J$2,J$2,0)</f>
        <v>0</v>
      </c>
      <c r="K15">
        <f ca="1">Monthly!J15*OFFSET('Project Map'!$J$2,K$2,0)</f>
        <v>0</v>
      </c>
      <c r="L15">
        <f ca="1">Monthly!K15*OFFSET('Project Map'!$J$2,L$2,0)</f>
        <v>0</v>
      </c>
      <c r="M15">
        <f ca="1">Monthly!L15*OFFSET('Project Map'!$J$2,M$2,0)</f>
        <v>0</v>
      </c>
      <c r="N15">
        <f ca="1">Monthly!M15*OFFSET('Project Map'!$J$2,N$2,0)</f>
        <v>0</v>
      </c>
      <c r="O15">
        <f ca="1">Monthly!N15*OFFSET('Project Map'!$J$2,O$2,0)</f>
        <v>0</v>
      </c>
      <c r="P15">
        <f ca="1">Monthly!O15*OFFSET('Project Map'!$J$2,P$2,0)</f>
        <v>0</v>
      </c>
      <c r="Q15">
        <f ca="1">Monthly!P15*OFFSET('Project Map'!$J$2,Q$2,0)</f>
        <v>0</v>
      </c>
      <c r="R15">
        <f ca="1">Monthly!Q15*OFFSET('Project Map'!$J$2,R$2,0)</f>
        <v>0</v>
      </c>
      <c r="S15">
        <f ca="1">Monthly!R15*OFFSET('Project Map'!$J$2,S$2,0)</f>
        <v>0</v>
      </c>
      <c r="T15">
        <f ca="1">Monthly!S15*OFFSET('Project Map'!$J$2,T$2,0)</f>
        <v>0</v>
      </c>
      <c r="U15">
        <f ca="1">Monthly!T15*OFFSET('Project Map'!$J$2,U$2,0)</f>
        <v>0</v>
      </c>
      <c r="V15">
        <f ca="1">Monthly!U15*OFFSET('Project Map'!$J$2,V$2,0)</f>
        <v>0</v>
      </c>
      <c r="W15">
        <f ca="1">Monthly!V15*OFFSET('Project Map'!$J$2,W$2,0)</f>
        <v>0</v>
      </c>
    </row>
    <row r="16" spans="2:23" x14ac:dyDescent="0.25">
      <c r="B16" s="6">
        <v>46054</v>
      </c>
      <c r="C16">
        <f t="shared" ca="1" si="0"/>
        <v>0</v>
      </c>
      <c r="D16">
        <f t="shared" ca="1" si="1"/>
        <v>0</v>
      </c>
      <c r="E16">
        <f t="shared" ca="1" si="2"/>
        <v>0</v>
      </c>
      <c r="F16">
        <f ca="1">Monthly!E16*OFFSET('Project Map'!$J$2,F$2,0)</f>
        <v>0</v>
      </c>
      <c r="G16">
        <f ca="1">Monthly!F16*OFFSET('Project Map'!$J$2,G$2,0)</f>
        <v>0</v>
      </c>
      <c r="H16">
        <f ca="1">Monthly!G16*OFFSET('Project Map'!$J$2,H$2,0)</f>
        <v>0</v>
      </c>
      <c r="I16">
        <f ca="1">Monthly!H16*OFFSET('Project Map'!$J$2,I$2,0)</f>
        <v>0</v>
      </c>
      <c r="J16">
        <f ca="1">Monthly!I16*OFFSET('Project Map'!$J$2,J$2,0)</f>
        <v>0</v>
      </c>
      <c r="K16">
        <f ca="1">Monthly!J16*OFFSET('Project Map'!$J$2,K$2,0)</f>
        <v>0</v>
      </c>
      <c r="L16">
        <f ca="1">Monthly!K16*OFFSET('Project Map'!$J$2,L$2,0)</f>
        <v>0</v>
      </c>
      <c r="M16">
        <f ca="1">Monthly!L16*OFFSET('Project Map'!$J$2,M$2,0)</f>
        <v>0</v>
      </c>
      <c r="N16">
        <f ca="1">Monthly!M16*OFFSET('Project Map'!$J$2,N$2,0)</f>
        <v>0</v>
      </c>
      <c r="O16">
        <f ca="1">Monthly!N16*OFFSET('Project Map'!$J$2,O$2,0)</f>
        <v>0</v>
      </c>
      <c r="P16">
        <f ca="1">Monthly!O16*OFFSET('Project Map'!$J$2,P$2,0)</f>
        <v>0</v>
      </c>
      <c r="Q16">
        <f ca="1">Monthly!P16*OFFSET('Project Map'!$J$2,Q$2,0)</f>
        <v>0</v>
      </c>
      <c r="R16">
        <f ca="1">Monthly!Q16*OFFSET('Project Map'!$J$2,R$2,0)</f>
        <v>0</v>
      </c>
      <c r="S16">
        <f ca="1">Monthly!R16*OFFSET('Project Map'!$J$2,S$2,0)</f>
        <v>0</v>
      </c>
      <c r="T16">
        <f ca="1">Monthly!S16*OFFSET('Project Map'!$J$2,T$2,0)</f>
        <v>0</v>
      </c>
      <c r="U16">
        <f ca="1">Monthly!T16*OFFSET('Project Map'!$J$2,U$2,0)</f>
        <v>0</v>
      </c>
      <c r="V16">
        <f ca="1">Monthly!U16*OFFSET('Project Map'!$J$2,V$2,0)</f>
        <v>0</v>
      </c>
      <c r="W16">
        <f ca="1">Monthly!V16*OFFSET('Project Map'!$J$2,W$2,0)</f>
        <v>0</v>
      </c>
    </row>
    <row r="17" spans="2:23" x14ac:dyDescent="0.25">
      <c r="B17" s="6">
        <v>46082</v>
      </c>
      <c r="C17">
        <f t="shared" ca="1" si="0"/>
        <v>0</v>
      </c>
      <c r="D17">
        <f t="shared" ca="1" si="1"/>
        <v>0</v>
      </c>
      <c r="E17">
        <f t="shared" ca="1" si="2"/>
        <v>0</v>
      </c>
      <c r="F17">
        <f ca="1">Monthly!E17*OFFSET('Project Map'!$J$2,F$2,0)</f>
        <v>0</v>
      </c>
      <c r="G17">
        <f ca="1">Monthly!F17*OFFSET('Project Map'!$J$2,G$2,0)</f>
        <v>0</v>
      </c>
      <c r="H17">
        <f ca="1">Monthly!G17*OFFSET('Project Map'!$J$2,H$2,0)</f>
        <v>0</v>
      </c>
      <c r="I17">
        <f ca="1">Monthly!H17*OFFSET('Project Map'!$J$2,I$2,0)</f>
        <v>0</v>
      </c>
      <c r="J17">
        <f ca="1">Monthly!I17*OFFSET('Project Map'!$J$2,J$2,0)</f>
        <v>0</v>
      </c>
      <c r="K17">
        <f ca="1">Monthly!J17*OFFSET('Project Map'!$J$2,K$2,0)</f>
        <v>0</v>
      </c>
      <c r="L17">
        <f ca="1">Monthly!K17*OFFSET('Project Map'!$J$2,L$2,0)</f>
        <v>0</v>
      </c>
      <c r="M17">
        <f ca="1">Monthly!L17*OFFSET('Project Map'!$J$2,M$2,0)</f>
        <v>0</v>
      </c>
      <c r="N17">
        <f ca="1">Monthly!M17*OFFSET('Project Map'!$J$2,N$2,0)</f>
        <v>0</v>
      </c>
      <c r="O17">
        <f ca="1">Monthly!N17*OFFSET('Project Map'!$J$2,O$2,0)</f>
        <v>0</v>
      </c>
      <c r="P17">
        <f ca="1">Monthly!O17*OFFSET('Project Map'!$J$2,P$2,0)</f>
        <v>0</v>
      </c>
      <c r="Q17">
        <f ca="1">Monthly!P17*OFFSET('Project Map'!$J$2,Q$2,0)</f>
        <v>0</v>
      </c>
      <c r="R17">
        <f ca="1">Monthly!Q17*OFFSET('Project Map'!$J$2,R$2,0)</f>
        <v>0</v>
      </c>
      <c r="S17">
        <f ca="1">Monthly!R17*OFFSET('Project Map'!$J$2,S$2,0)</f>
        <v>0</v>
      </c>
      <c r="T17">
        <f ca="1">Monthly!S17*OFFSET('Project Map'!$J$2,T$2,0)</f>
        <v>0</v>
      </c>
      <c r="U17">
        <f ca="1">Monthly!T17*OFFSET('Project Map'!$J$2,U$2,0)</f>
        <v>0</v>
      </c>
      <c r="V17">
        <f ca="1">Monthly!U17*OFFSET('Project Map'!$J$2,V$2,0)</f>
        <v>0</v>
      </c>
      <c r="W17">
        <f ca="1">Monthly!V17*OFFSET('Project Map'!$J$2,W$2,0)</f>
        <v>0</v>
      </c>
    </row>
    <row r="18" spans="2:23" x14ac:dyDescent="0.25">
      <c r="B18" s="6">
        <v>46113</v>
      </c>
      <c r="C18">
        <f t="shared" ca="1" si="0"/>
        <v>0</v>
      </c>
      <c r="D18">
        <f t="shared" ca="1" si="1"/>
        <v>0</v>
      </c>
      <c r="E18">
        <f t="shared" ca="1" si="2"/>
        <v>0</v>
      </c>
      <c r="F18">
        <f ca="1">Monthly!E18*OFFSET('Project Map'!$J$2,F$2,0)</f>
        <v>0</v>
      </c>
      <c r="G18">
        <f ca="1">Monthly!F18*OFFSET('Project Map'!$J$2,G$2,0)</f>
        <v>0</v>
      </c>
      <c r="H18">
        <f ca="1">Monthly!G18*OFFSET('Project Map'!$J$2,H$2,0)</f>
        <v>0</v>
      </c>
      <c r="I18">
        <f ca="1">Monthly!H18*OFFSET('Project Map'!$J$2,I$2,0)</f>
        <v>0</v>
      </c>
      <c r="J18">
        <f ca="1">Monthly!I18*OFFSET('Project Map'!$J$2,J$2,0)</f>
        <v>0</v>
      </c>
      <c r="K18">
        <f ca="1">Monthly!J18*OFFSET('Project Map'!$J$2,K$2,0)</f>
        <v>0</v>
      </c>
      <c r="L18">
        <f ca="1">Monthly!K18*OFFSET('Project Map'!$J$2,L$2,0)</f>
        <v>0</v>
      </c>
      <c r="M18">
        <f ca="1">Monthly!L18*OFFSET('Project Map'!$J$2,M$2,0)</f>
        <v>0</v>
      </c>
      <c r="N18">
        <f ca="1">Monthly!M18*OFFSET('Project Map'!$J$2,N$2,0)</f>
        <v>0</v>
      </c>
      <c r="O18">
        <f ca="1">Monthly!N18*OFFSET('Project Map'!$J$2,O$2,0)</f>
        <v>0</v>
      </c>
      <c r="P18">
        <f ca="1">Monthly!O18*OFFSET('Project Map'!$J$2,P$2,0)</f>
        <v>0</v>
      </c>
      <c r="Q18">
        <f ca="1">Monthly!P18*OFFSET('Project Map'!$J$2,Q$2,0)</f>
        <v>0</v>
      </c>
      <c r="R18">
        <f ca="1">Monthly!Q18*OFFSET('Project Map'!$J$2,R$2,0)</f>
        <v>0</v>
      </c>
      <c r="S18">
        <f ca="1">Monthly!R18*OFFSET('Project Map'!$J$2,S$2,0)</f>
        <v>0</v>
      </c>
      <c r="T18">
        <f ca="1">Monthly!S18*OFFSET('Project Map'!$J$2,T$2,0)</f>
        <v>0</v>
      </c>
      <c r="U18">
        <f ca="1">Monthly!T18*OFFSET('Project Map'!$J$2,U$2,0)</f>
        <v>0</v>
      </c>
      <c r="V18">
        <f ca="1">Monthly!U18*OFFSET('Project Map'!$J$2,V$2,0)</f>
        <v>0</v>
      </c>
      <c r="W18">
        <f ca="1">Monthly!V18*OFFSET('Project Map'!$J$2,W$2,0)</f>
        <v>0</v>
      </c>
    </row>
    <row r="19" spans="2:23" x14ac:dyDescent="0.25">
      <c r="B19" s="6">
        <v>46143</v>
      </c>
      <c r="C19">
        <f t="shared" ca="1" si="0"/>
        <v>0</v>
      </c>
      <c r="D19">
        <f t="shared" ca="1" si="1"/>
        <v>0</v>
      </c>
      <c r="E19">
        <f t="shared" ca="1" si="2"/>
        <v>0</v>
      </c>
      <c r="F19">
        <f ca="1">Monthly!E19*OFFSET('Project Map'!$J$2,F$2,0)</f>
        <v>0</v>
      </c>
      <c r="G19">
        <f ca="1">Monthly!F19*OFFSET('Project Map'!$J$2,G$2,0)</f>
        <v>0</v>
      </c>
      <c r="H19">
        <f ca="1">Monthly!G19*OFFSET('Project Map'!$J$2,H$2,0)</f>
        <v>0</v>
      </c>
      <c r="I19">
        <f ca="1">Monthly!H19*OFFSET('Project Map'!$J$2,I$2,0)</f>
        <v>0</v>
      </c>
      <c r="J19">
        <f ca="1">Monthly!I19*OFFSET('Project Map'!$J$2,J$2,0)</f>
        <v>0</v>
      </c>
      <c r="K19">
        <f ca="1">Monthly!J19*OFFSET('Project Map'!$J$2,K$2,0)</f>
        <v>0</v>
      </c>
      <c r="L19">
        <f ca="1">Monthly!K19*OFFSET('Project Map'!$J$2,L$2,0)</f>
        <v>0</v>
      </c>
      <c r="M19">
        <f ca="1">Monthly!L19*OFFSET('Project Map'!$J$2,M$2,0)</f>
        <v>0</v>
      </c>
      <c r="N19">
        <f ca="1">Monthly!M19*OFFSET('Project Map'!$J$2,N$2,0)</f>
        <v>0</v>
      </c>
      <c r="O19">
        <f ca="1">Monthly!N19*OFFSET('Project Map'!$J$2,O$2,0)</f>
        <v>0</v>
      </c>
      <c r="P19">
        <f ca="1">Monthly!O19*OFFSET('Project Map'!$J$2,P$2,0)</f>
        <v>0</v>
      </c>
      <c r="Q19">
        <f ca="1">Monthly!P19*OFFSET('Project Map'!$J$2,Q$2,0)</f>
        <v>0</v>
      </c>
      <c r="R19">
        <f ca="1">Monthly!Q19*OFFSET('Project Map'!$J$2,R$2,0)</f>
        <v>0</v>
      </c>
      <c r="S19">
        <f ca="1">Monthly!R19*OFFSET('Project Map'!$J$2,S$2,0)</f>
        <v>0</v>
      </c>
      <c r="T19">
        <f ca="1">Monthly!S19*OFFSET('Project Map'!$J$2,T$2,0)</f>
        <v>0</v>
      </c>
      <c r="U19">
        <f ca="1">Monthly!T19*OFFSET('Project Map'!$J$2,U$2,0)</f>
        <v>0</v>
      </c>
      <c r="V19">
        <f ca="1">Monthly!U19*OFFSET('Project Map'!$J$2,V$2,0)</f>
        <v>0</v>
      </c>
      <c r="W19">
        <f ca="1">Monthly!V19*OFFSET('Project Map'!$J$2,W$2,0)</f>
        <v>0</v>
      </c>
    </row>
    <row r="20" spans="2:23" x14ac:dyDescent="0.25">
      <c r="B20" s="6">
        <v>46174</v>
      </c>
      <c r="C20">
        <f t="shared" ca="1" si="0"/>
        <v>0</v>
      </c>
      <c r="D20">
        <f t="shared" ca="1" si="1"/>
        <v>0</v>
      </c>
      <c r="E20">
        <f t="shared" ca="1" si="2"/>
        <v>0</v>
      </c>
      <c r="F20">
        <f ca="1">Monthly!E20*OFFSET('Project Map'!$J$2,F$2,0)</f>
        <v>0</v>
      </c>
      <c r="G20">
        <f ca="1">Monthly!F20*OFFSET('Project Map'!$J$2,G$2,0)</f>
        <v>0</v>
      </c>
      <c r="H20">
        <f ca="1">Monthly!G20*OFFSET('Project Map'!$J$2,H$2,0)</f>
        <v>0</v>
      </c>
      <c r="I20">
        <f ca="1">Monthly!H20*OFFSET('Project Map'!$J$2,I$2,0)</f>
        <v>0</v>
      </c>
      <c r="J20">
        <f ca="1">Monthly!I20*OFFSET('Project Map'!$J$2,J$2,0)</f>
        <v>0</v>
      </c>
      <c r="K20">
        <f ca="1">Monthly!J20*OFFSET('Project Map'!$J$2,K$2,0)</f>
        <v>0</v>
      </c>
      <c r="L20">
        <f ca="1">Monthly!K20*OFFSET('Project Map'!$J$2,L$2,0)</f>
        <v>0</v>
      </c>
      <c r="M20">
        <f ca="1">Monthly!L20*OFFSET('Project Map'!$J$2,M$2,0)</f>
        <v>0</v>
      </c>
      <c r="N20">
        <f ca="1">Monthly!M20*OFFSET('Project Map'!$J$2,N$2,0)</f>
        <v>0</v>
      </c>
      <c r="O20">
        <f ca="1">Monthly!N20*OFFSET('Project Map'!$J$2,O$2,0)</f>
        <v>0</v>
      </c>
      <c r="P20">
        <f ca="1">Monthly!O20*OFFSET('Project Map'!$J$2,P$2,0)</f>
        <v>0</v>
      </c>
      <c r="Q20">
        <f ca="1">Monthly!P20*OFFSET('Project Map'!$J$2,Q$2,0)</f>
        <v>0</v>
      </c>
      <c r="R20">
        <f ca="1">Monthly!Q20*OFFSET('Project Map'!$J$2,R$2,0)</f>
        <v>0</v>
      </c>
      <c r="S20">
        <f ca="1">Monthly!R20*OFFSET('Project Map'!$J$2,S$2,0)</f>
        <v>0</v>
      </c>
      <c r="T20">
        <f ca="1">Monthly!S20*OFFSET('Project Map'!$J$2,T$2,0)</f>
        <v>0</v>
      </c>
      <c r="U20">
        <f ca="1">Monthly!T20*OFFSET('Project Map'!$J$2,U$2,0)</f>
        <v>0</v>
      </c>
      <c r="V20">
        <f ca="1">Monthly!U20*OFFSET('Project Map'!$J$2,V$2,0)</f>
        <v>0</v>
      </c>
      <c r="W20">
        <f ca="1">Monthly!V20*OFFSET('Project Map'!$J$2,W$2,0)</f>
        <v>0</v>
      </c>
    </row>
    <row r="21" spans="2:23" x14ac:dyDescent="0.25">
      <c r="B21" s="6">
        <v>46204</v>
      </c>
      <c r="C21">
        <f t="shared" ca="1" si="0"/>
        <v>0</v>
      </c>
      <c r="D21">
        <f t="shared" ca="1" si="1"/>
        <v>0</v>
      </c>
      <c r="E21">
        <f t="shared" ca="1" si="2"/>
        <v>0</v>
      </c>
      <c r="F21">
        <f ca="1">Monthly!E21*OFFSET('Project Map'!$J$2,F$2,0)</f>
        <v>0</v>
      </c>
      <c r="G21">
        <f ca="1">Monthly!F21*OFFSET('Project Map'!$J$2,G$2,0)</f>
        <v>0</v>
      </c>
      <c r="H21">
        <f ca="1">Monthly!G21*OFFSET('Project Map'!$J$2,H$2,0)</f>
        <v>0</v>
      </c>
      <c r="I21">
        <f ca="1">Monthly!H21*OFFSET('Project Map'!$J$2,I$2,0)</f>
        <v>0</v>
      </c>
      <c r="J21">
        <f ca="1">Monthly!I21*OFFSET('Project Map'!$J$2,J$2,0)</f>
        <v>0</v>
      </c>
      <c r="K21">
        <f ca="1">Monthly!J21*OFFSET('Project Map'!$J$2,K$2,0)</f>
        <v>0</v>
      </c>
      <c r="L21">
        <f ca="1">Monthly!K21*OFFSET('Project Map'!$J$2,L$2,0)</f>
        <v>0</v>
      </c>
      <c r="M21">
        <f ca="1">Monthly!L21*OFFSET('Project Map'!$J$2,M$2,0)</f>
        <v>0</v>
      </c>
      <c r="N21">
        <f ca="1">Monthly!M21*OFFSET('Project Map'!$J$2,N$2,0)</f>
        <v>0</v>
      </c>
      <c r="O21">
        <f ca="1">Monthly!N21*OFFSET('Project Map'!$J$2,O$2,0)</f>
        <v>0</v>
      </c>
      <c r="P21">
        <f ca="1">Monthly!O21*OFFSET('Project Map'!$J$2,P$2,0)</f>
        <v>0</v>
      </c>
      <c r="Q21">
        <f ca="1">Monthly!P21*OFFSET('Project Map'!$J$2,Q$2,0)</f>
        <v>0</v>
      </c>
      <c r="R21">
        <f ca="1">Monthly!Q21*OFFSET('Project Map'!$J$2,R$2,0)</f>
        <v>0</v>
      </c>
      <c r="S21">
        <f ca="1">Monthly!R21*OFFSET('Project Map'!$J$2,S$2,0)</f>
        <v>0</v>
      </c>
      <c r="T21">
        <f ca="1">Monthly!S21*OFFSET('Project Map'!$J$2,T$2,0)</f>
        <v>0</v>
      </c>
      <c r="U21">
        <f ca="1">Monthly!T21*OFFSET('Project Map'!$J$2,U$2,0)</f>
        <v>0</v>
      </c>
      <c r="V21">
        <f ca="1">Monthly!U21*OFFSET('Project Map'!$J$2,V$2,0)</f>
        <v>0</v>
      </c>
      <c r="W21">
        <f ca="1">Monthly!V21*OFFSET('Project Map'!$J$2,W$2,0)</f>
        <v>0</v>
      </c>
    </row>
    <row r="22" spans="2:23" x14ac:dyDescent="0.25">
      <c r="B22" s="6">
        <v>46235</v>
      </c>
      <c r="C22">
        <f t="shared" ca="1" si="0"/>
        <v>0</v>
      </c>
      <c r="D22">
        <f t="shared" ca="1" si="1"/>
        <v>0</v>
      </c>
      <c r="E22">
        <f t="shared" ca="1" si="2"/>
        <v>0</v>
      </c>
      <c r="F22">
        <f ca="1">Monthly!E22*OFFSET('Project Map'!$J$2,F$2,0)</f>
        <v>0</v>
      </c>
      <c r="G22">
        <f ca="1">Monthly!F22*OFFSET('Project Map'!$J$2,G$2,0)</f>
        <v>0</v>
      </c>
      <c r="H22">
        <f ca="1">Monthly!G22*OFFSET('Project Map'!$J$2,H$2,0)</f>
        <v>0</v>
      </c>
      <c r="I22">
        <f ca="1">Monthly!H22*OFFSET('Project Map'!$J$2,I$2,0)</f>
        <v>0</v>
      </c>
      <c r="J22">
        <f ca="1">Monthly!I22*OFFSET('Project Map'!$J$2,J$2,0)</f>
        <v>0</v>
      </c>
      <c r="K22">
        <f ca="1">Monthly!J22*OFFSET('Project Map'!$J$2,K$2,0)</f>
        <v>0</v>
      </c>
      <c r="L22">
        <f ca="1">Monthly!K22*OFFSET('Project Map'!$J$2,L$2,0)</f>
        <v>0</v>
      </c>
      <c r="M22">
        <f ca="1">Monthly!L22*OFFSET('Project Map'!$J$2,M$2,0)</f>
        <v>0</v>
      </c>
      <c r="N22">
        <f ca="1">Monthly!M22*OFFSET('Project Map'!$J$2,N$2,0)</f>
        <v>0</v>
      </c>
      <c r="O22">
        <f ca="1">Monthly!N22*OFFSET('Project Map'!$J$2,O$2,0)</f>
        <v>0</v>
      </c>
      <c r="P22">
        <f ca="1">Monthly!O22*OFFSET('Project Map'!$J$2,P$2,0)</f>
        <v>0</v>
      </c>
      <c r="Q22">
        <f ca="1">Monthly!P22*OFFSET('Project Map'!$J$2,Q$2,0)</f>
        <v>0</v>
      </c>
      <c r="R22">
        <f ca="1">Monthly!Q22*OFFSET('Project Map'!$J$2,R$2,0)</f>
        <v>0</v>
      </c>
      <c r="S22">
        <f ca="1">Monthly!R22*OFFSET('Project Map'!$J$2,S$2,0)</f>
        <v>0</v>
      </c>
      <c r="T22">
        <f ca="1">Monthly!S22*OFFSET('Project Map'!$J$2,T$2,0)</f>
        <v>0</v>
      </c>
      <c r="U22">
        <f ca="1">Monthly!T22*OFFSET('Project Map'!$J$2,U$2,0)</f>
        <v>0</v>
      </c>
      <c r="V22">
        <f ca="1">Monthly!U22*OFFSET('Project Map'!$J$2,V$2,0)</f>
        <v>0</v>
      </c>
      <c r="W22">
        <f ca="1">Monthly!V22*OFFSET('Project Map'!$J$2,W$2,0)</f>
        <v>0</v>
      </c>
    </row>
    <row r="23" spans="2:23" x14ac:dyDescent="0.25">
      <c r="B23" s="6">
        <v>46266</v>
      </c>
      <c r="C23">
        <f t="shared" ca="1" si="0"/>
        <v>0</v>
      </c>
      <c r="D23">
        <f t="shared" ca="1" si="1"/>
        <v>0</v>
      </c>
      <c r="E23">
        <f t="shared" ca="1" si="2"/>
        <v>0</v>
      </c>
      <c r="F23">
        <f ca="1">Monthly!E23*OFFSET('Project Map'!$J$2,F$2,0)</f>
        <v>0</v>
      </c>
      <c r="G23">
        <f ca="1">Monthly!F23*OFFSET('Project Map'!$J$2,G$2,0)</f>
        <v>0</v>
      </c>
      <c r="H23">
        <f ca="1">Monthly!G23*OFFSET('Project Map'!$J$2,H$2,0)</f>
        <v>0</v>
      </c>
      <c r="I23">
        <f ca="1">Monthly!H23*OFFSET('Project Map'!$J$2,I$2,0)</f>
        <v>0</v>
      </c>
      <c r="J23">
        <f ca="1">Monthly!I23*OFFSET('Project Map'!$J$2,J$2,0)</f>
        <v>0</v>
      </c>
      <c r="K23">
        <f ca="1">Monthly!J23*OFFSET('Project Map'!$J$2,K$2,0)</f>
        <v>0</v>
      </c>
      <c r="L23">
        <f ca="1">Monthly!K23*OFFSET('Project Map'!$J$2,L$2,0)</f>
        <v>0</v>
      </c>
      <c r="M23">
        <f ca="1">Monthly!L23*OFFSET('Project Map'!$J$2,M$2,0)</f>
        <v>0</v>
      </c>
      <c r="N23">
        <f ca="1">Monthly!M23*OFFSET('Project Map'!$J$2,N$2,0)</f>
        <v>0</v>
      </c>
      <c r="O23">
        <f ca="1">Monthly!N23*OFFSET('Project Map'!$J$2,O$2,0)</f>
        <v>0</v>
      </c>
      <c r="P23">
        <f ca="1">Monthly!O23*OFFSET('Project Map'!$J$2,P$2,0)</f>
        <v>0</v>
      </c>
      <c r="Q23">
        <f ca="1">Monthly!P23*OFFSET('Project Map'!$J$2,Q$2,0)</f>
        <v>0</v>
      </c>
      <c r="R23">
        <f ca="1">Monthly!Q23*OFFSET('Project Map'!$J$2,R$2,0)</f>
        <v>0</v>
      </c>
      <c r="S23">
        <f ca="1">Monthly!R23*OFFSET('Project Map'!$J$2,S$2,0)</f>
        <v>0</v>
      </c>
      <c r="T23">
        <f ca="1">Monthly!S23*OFFSET('Project Map'!$J$2,T$2,0)</f>
        <v>0</v>
      </c>
      <c r="U23">
        <f ca="1">Monthly!T23*OFFSET('Project Map'!$J$2,U$2,0)</f>
        <v>0</v>
      </c>
      <c r="V23">
        <f ca="1">Monthly!U23*OFFSET('Project Map'!$J$2,V$2,0)</f>
        <v>0</v>
      </c>
      <c r="W23">
        <f ca="1">Monthly!V23*OFFSET('Project Map'!$J$2,W$2,0)</f>
        <v>0</v>
      </c>
    </row>
    <row r="24" spans="2:23" x14ac:dyDescent="0.25">
      <c r="B24" s="6">
        <v>46296</v>
      </c>
      <c r="C24">
        <f t="shared" ca="1" si="0"/>
        <v>0</v>
      </c>
      <c r="D24">
        <f t="shared" ca="1" si="1"/>
        <v>0</v>
      </c>
      <c r="E24">
        <f t="shared" ca="1" si="2"/>
        <v>0</v>
      </c>
      <c r="F24">
        <f ca="1">Monthly!E24*OFFSET('Project Map'!$J$2,F$2,0)</f>
        <v>0</v>
      </c>
      <c r="G24">
        <f ca="1">Monthly!F24*OFFSET('Project Map'!$J$2,G$2,0)</f>
        <v>0</v>
      </c>
      <c r="H24">
        <f ca="1">Monthly!G24*OFFSET('Project Map'!$J$2,H$2,0)</f>
        <v>0</v>
      </c>
      <c r="I24">
        <f ca="1">Monthly!H24*OFFSET('Project Map'!$J$2,I$2,0)</f>
        <v>0</v>
      </c>
      <c r="J24">
        <f ca="1">Monthly!I24*OFFSET('Project Map'!$J$2,J$2,0)</f>
        <v>0</v>
      </c>
      <c r="K24">
        <f ca="1">Monthly!J24*OFFSET('Project Map'!$J$2,K$2,0)</f>
        <v>0</v>
      </c>
      <c r="L24">
        <f ca="1">Monthly!K24*OFFSET('Project Map'!$J$2,L$2,0)</f>
        <v>0</v>
      </c>
      <c r="M24">
        <f ca="1">Monthly!L24*OFFSET('Project Map'!$J$2,M$2,0)</f>
        <v>0</v>
      </c>
      <c r="N24">
        <f ca="1">Monthly!M24*OFFSET('Project Map'!$J$2,N$2,0)</f>
        <v>0</v>
      </c>
      <c r="O24">
        <f ca="1">Monthly!N24*OFFSET('Project Map'!$J$2,O$2,0)</f>
        <v>0</v>
      </c>
      <c r="P24">
        <f ca="1">Monthly!O24*OFFSET('Project Map'!$J$2,P$2,0)</f>
        <v>0</v>
      </c>
      <c r="Q24">
        <f ca="1">Monthly!P24*OFFSET('Project Map'!$J$2,Q$2,0)</f>
        <v>0</v>
      </c>
      <c r="R24">
        <f ca="1">Monthly!Q24*OFFSET('Project Map'!$J$2,R$2,0)</f>
        <v>0</v>
      </c>
      <c r="S24">
        <f ca="1">Monthly!R24*OFFSET('Project Map'!$J$2,S$2,0)</f>
        <v>0</v>
      </c>
      <c r="T24">
        <f ca="1">Monthly!S24*OFFSET('Project Map'!$J$2,T$2,0)</f>
        <v>0</v>
      </c>
      <c r="U24">
        <f ca="1">Monthly!T24*OFFSET('Project Map'!$J$2,U$2,0)</f>
        <v>0</v>
      </c>
      <c r="V24">
        <f ca="1">Monthly!U24*OFFSET('Project Map'!$J$2,V$2,0)</f>
        <v>0</v>
      </c>
      <c r="W24">
        <f ca="1">Monthly!V24*OFFSET('Project Map'!$J$2,W$2,0)</f>
        <v>0</v>
      </c>
    </row>
    <row r="25" spans="2:23" x14ac:dyDescent="0.25">
      <c r="B25" s="6">
        <v>46327</v>
      </c>
      <c r="C25">
        <f t="shared" ca="1" si="0"/>
        <v>0</v>
      </c>
      <c r="D25">
        <f t="shared" ca="1" si="1"/>
        <v>0</v>
      </c>
      <c r="E25">
        <f t="shared" ca="1" si="2"/>
        <v>0</v>
      </c>
      <c r="F25">
        <f ca="1">Monthly!E25*OFFSET('Project Map'!$J$2,F$2,0)</f>
        <v>0</v>
      </c>
      <c r="G25">
        <f ca="1">Monthly!F25*OFFSET('Project Map'!$J$2,G$2,0)</f>
        <v>0</v>
      </c>
      <c r="H25">
        <f ca="1">Monthly!G25*OFFSET('Project Map'!$J$2,H$2,0)</f>
        <v>0</v>
      </c>
      <c r="I25">
        <f ca="1">Monthly!H25*OFFSET('Project Map'!$J$2,I$2,0)</f>
        <v>0</v>
      </c>
      <c r="J25">
        <f ca="1">Monthly!I25*OFFSET('Project Map'!$J$2,J$2,0)</f>
        <v>0</v>
      </c>
      <c r="K25">
        <f ca="1">Monthly!J25*OFFSET('Project Map'!$J$2,K$2,0)</f>
        <v>0</v>
      </c>
      <c r="L25">
        <f ca="1">Monthly!K25*OFFSET('Project Map'!$J$2,L$2,0)</f>
        <v>0</v>
      </c>
      <c r="M25">
        <f ca="1">Monthly!L25*OFFSET('Project Map'!$J$2,M$2,0)</f>
        <v>0</v>
      </c>
      <c r="N25">
        <f ca="1">Monthly!M25*OFFSET('Project Map'!$J$2,N$2,0)</f>
        <v>0</v>
      </c>
      <c r="O25">
        <f ca="1">Monthly!N25*OFFSET('Project Map'!$J$2,O$2,0)</f>
        <v>0</v>
      </c>
      <c r="P25">
        <f ca="1">Monthly!O25*OFFSET('Project Map'!$J$2,P$2,0)</f>
        <v>0</v>
      </c>
      <c r="Q25">
        <f ca="1">Monthly!P25*OFFSET('Project Map'!$J$2,Q$2,0)</f>
        <v>0</v>
      </c>
      <c r="R25">
        <f ca="1">Monthly!Q25*OFFSET('Project Map'!$J$2,R$2,0)</f>
        <v>0</v>
      </c>
      <c r="S25">
        <f ca="1">Monthly!R25*OFFSET('Project Map'!$J$2,S$2,0)</f>
        <v>0</v>
      </c>
      <c r="T25">
        <f ca="1">Monthly!S25*OFFSET('Project Map'!$J$2,T$2,0)</f>
        <v>0</v>
      </c>
      <c r="U25">
        <f ca="1">Monthly!T25*OFFSET('Project Map'!$J$2,U$2,0)</f>
        <v>0</v>
      </c>
      <c r="V25">
        <f ca="1">Monthly!U25*OFFSET('Project Map'!$J$2,V$2,0)</f>
        <v>0</v>
      </c>
      <c r="W25">
        <f ca="1">Monthly!V25*OFFSET('Project Map'!$J$2,W$2,0)</f>
        <v>0</v>
      </c>
    </row>
    <row r="26" spans="2:23" x14ac:dyDescent="0.25">
      <c r="B26" s="6">
        <v>46357</v>
      </c>
      <c r="C26">
        <f t="shared" ca="1" si="0"/>
        <v>0</v>
      </c>
      <c r="D26">
        <f t="shared" ca="1" si="1"/>
        <v>0</v>
      </c>
      <c r="E26">
        <f t="shared" ca="1" si="2"/>
        <v>0</v>
      </c>
      <c r="F26">
        <f ca="1">Monthly!E26*OFFSET('Project Map'!$J$2,F$2,0)</f>
        <v>0</v>
      </c>
      <c r="G26">
        <f ca="1">Monthly!F26*OFFSET('Project Map'!$J$2,G$2,0)</f>
        <v>0</v>
      </c>
      <c r="H26">
        <f ca="1">Monthly!G26*OFFSET('Project Map'!$J$2,H$2,0)</f>
        <v>0</v>
      </c>
      <c r="I26">
        <f ca="1">Monthly!H26*OFFSET('Project Map'!$J$2,I$2,0)</f>
        <v>0</v>
      </c>
      <c r="J26">
        <f ca="1">Monthly!I26*OFFSET('Project Map'!$J$2,J$2,0)</f>
        <v>0</v>
      </c>
      <c r="K26">
        <f ca="1">Monthly!J26*OFFSET('Project Map'!$J$2,K$2,0)</f>
        <v>0</v>
      </c>
      <c r="L26">
        <f ca="1">Monthly!K26*OFFSET('Project Map'!$J$2,L$2,0)</f>
        <v>0</v>
      </c>
      <c r="M26">
        <f ca="1">Monthly!L26*OFFSET('Project Map'!$J$2,M$2,0)</f>
        <v>0</v>
      </c>
      <c r="N26">
        <f ca="1">Monthly!M26*OFFSET('Project Map'!$J$2,N$2,0)</f>
        <v>0</v>
      </c>
      <c r="O26">
        <f ca="1">Monthly!N26*OFFSET('Project Map'!$J$2,O$2,0)</f>
        <v>0</v>
      </c>
      <c r="P26">
        <f ca="1">Monthly!O26*OFFSET('Project Map'!$J$2,P$2,0)</f>
        <v>0</v>
      </c>
      <c r="Q26">
        <f ca="1">Monthly!P26*OFFSET('Project Map'!$J$2,Q$2,0)</f>
        <v>0</v>
      </c>
      <c r="R26">
        <f ca="1">Monthly!Q26*OFFSET('Project Map'!$J$2,R$2,0)</f>
        <v>0</v>
      </c>
      <c r="S26">
        <f ca="1">Monthly!R26*OFFSET('Project Map'!$J$2,S$2,0)</f>
        <v>0</v>
      </c>
      <c r="T26">
        <f ca="1">Monthly!S26*OFFSET('Project Map'!$J$2,T$2,0)</f>
        <v>0</v>
      </c>
      <c r="U26">
        <f ca="1">Monthly!T26*OFFSET('Project Map'!$J$2,U$2,0)</f>
        <v>0</v>
      </c>
      <c r="V26">
        <f ca="1">Monthly!U26*OFFSET('Project Map'!$J$2,V$2,0)</f>
        <v>0</v>
      </c>
      <c r="W26">
        <f ca="1">Monthly!V26*OFFSET('Project Map'!$J$2,W$2,0)</f>
        <v>0</v>
      </c>
    </row>
    <row r="27" spans="2:23" x14ac:dyDescent="0.25">
      <c r="B27" s="6">
        <v>46388</v>
      </c>
      <c r="C27">
        <f t="shared" ca="1" si="0"/>
        <v>75</v>
      </c>
      <c r="D27">
        <f t="shared" ca="1" si="1"/>
        <v>75</v>
      </c>
      <c r="E27">
        <f t="shared" ca="1" si="2"/>
        <v>0</v>
      </c>
      <c r="F27">
        <f ca="1">Monthly!E27*OFFSET('Project Map'!$J$2,F$2,0)</f>
        <v>0</v>
      </c>
      <c r="G27">
        <f ca="1">Monthly!F27*OFFSET('Project Map'!$J$2,G$2,0)</f>
        <v>75</v>
      </c>
      <c r="H27">
        <f ca="1">Monthly!G27*OFFSET('Project Map'!$J$2,H$2,0)</f>
        <v>0</v>
      </c>
      <c r="I27">
        <f ca="1">Monthly!H27*OFFSET('Project Map'!$J$2,I$2,0)</f>
        <v>0</v>
      </c>
      <c r="J27">
        <f ca="1">Monthly!I27*OFFSET('Project Map'!$J$2,J$2,0)</f>
        <v>0</v>
      </c>
      <c r="K27">
        <f ca="1">Monthly!J27*OFFSET('Project Map'!$J$2,K$2,0)</f>
        <v>0</v>
      </c>
      <c r="L27">
        <f ca="1">Monthly!K27*OFFSET('Project Map'!$J$2,L$2,0)</f>
        <v>0</v>
      </c>
      <c r="M27">
        <f ca="1">Monthly!L27*OFFSET('Project Map'!$J$2,M$2,0)</f>
        <v>0</v>
      </c>
      <c r="N27">
        <f ca="1">Monthly!M27*OFFSET('Project Map'!$J$2,N$2,0)</f>
        <v>0</v>
      </c>
      <c r="O27">
        <f ca="1">Monthly!N27*OFFSET('Project Map'!$J$2,O$2,0)</f>
        <v>0</v>
      </c>
      <c r="P27">
        <f ca="1">Monthly!O27*OFFSET('Project Map'!$J$2,P$2,0)</f>
        <v>0</v>
      </c>
      <c r="Q27">
        <f ca="1">Monthly!P27*OFFSET('Project Map'!$J$2,Q$2,0)</f>
        <v>0</v>
      </c>
      <c r="R27">
        <f ca="1">Monthly!Q27*OFFSET('Project Map'!$J$2,R$2,0)</f>
        <v>0</v>
      </c>
      <c r="S27">
        <f ca="1">Monthly!R27*OFFSET('Project Map'!$J$2,S$2,0)</f>
        <v>0</v>
      </c>
      <c r="T27">
        <f ca="1">Monthly!S27*OFFSET('Project Map'!$J$2,T$2,0)</f>
        <v>0</v>
      </c>
      <c r="U27">
        <f ca="1">Monthly!T27*OFFSET('Project Map'!$J$2,U$2,0)</f>
        <v>0</v>
      </c>
      <c r="V27">
        <f ca="1">Monthly!U27*OFFSET('Project Map'!$J$2,V$2,0)</f>
        <v>0</v>
      </c>
      <c r="W27">
        <f ca="1">Monthly!V27*OFFSET('Project Map'!$J$2,W$2,0)</f>
        <v>0</v>
      </c>
    </row>
    <row r="28" spans="2:23" x14ac:dyDescent="0.25">
      <c r="B28" s="6">
        <v>46419</v>
      </c>
      <c r="C28">
        <f t="shared" ca="1" si="0"/>
        <v>75</v>
      </c>
      <c r="D28">
        <f t="shared" ca="1" si="1"/>
        <v>75</v>
      </c>
      <c r="E28">
        <f t="shared" ca="1" si="2"/>
        <v>0</v>
      </c>
      <c r="F28">
        <f ca="1">Monthly!E28*OFFSET('Project Map'!$J$2,F$2,0)</f>
        <v>0</v>
      </c>
      <c r="G28">
        <f ca="1">Monthly!F28*OFFSET('Project Map'!$J$2,G$2,0)</f>
        <v>75</v>
      </c>
      <c r="H28">
        <f ca="1">Monthly!G28*OFFSET('Project Map'!$J$2,H$2,0)</f>
        <v>0</v>
      </c>
      <c r="I28">
        <f ca="1">Monthly!H28*OFFSET('Project Map'!$J$2,I$2,0)</f>
        <v>0</v>
      </c>
      <c r="J28">
        <f ca="1">Monthly!I28*OFFSET('Project Map'!$J$2,J$2,0)</f>
        <v>0</v>
      </c>
      <c r="K28">
        <f ca="1">Monthly!J28*OFFSET('Project Map'!$J$2,K$2,0)</f>
        <v>0</v>
      </c>
      <c r="L28">
        <f ca="1">Monthly!K28*OFFSET('Project Map'!$J$2,L$2,0)</f>
        <v>0</v>
      </c>
      <c r="M28">
        <f ca="1">Monthly!L28*OFFSET('Project Map'!$J$2,M$2,0)</f>
        <v>0</v>
      </c>
      <c r="N28">
        <f ca="1">Monthly!M28*OFFSET('Project Map'!$J$2,N$2,0)</f>
        <v>0</v>
      </c>
      <c r="O28">
        <f ca="1">Monthly!N28*OFFSET('Project Map'!$J$2,O$2,0)</f>
        <v>0</v>
      </c>
      <c r="P28">
        <f ca="1">Monthly!O28*OFFSET('Project Map'!$J$2,P$2,0)</f>
        <v>0</v>
      </c>
      <c r="Q28">
        <f ca="1">Monthly!P28*OFFSET('Project Map'!$J$2,Q$2,0)</f>
        <v>0</v>
      </c>
      <c r="R28">
        <f ca="1">Monthly!Q28*OFFSET('Project Map'!$J$2,R$2,0)</f>
        <v>0</v>
      </c>
      <c r="S28">
        <f ca="1">Monthly!R28*OFFSET('Project Map'!$J$2,S$2,0)</f>
        <v>0</v>
      </c>
      <c r="T28">
        <f ca="1">Monthly!S28*OFFSET('Project Map'!$J$2,T$2,0)</f>
        <v>0</v>
      </c>
      <c r="U28">
        <f ca="1">Monthly!T28*OFFSET('Project Map'!$J$2,U$2,0)</f>
        <v>0</v>
      </c>
      <c r="V28">
        <f ca="1">Monthly!U28*OFFSET('Project Map'!$J$2,V$2,0)</f>
        <v>0</v>
      </c>
      <c r="W28">
        <f ca="1">Monthly!V28*OFFSET('Project Map'!$J$2,W$2,0)</f>
        <v>0</v>
      </c>
    </row>
    <row r="29" spans="2:23" x14ac:dyDescent="0.25">
      <c r="B29" s="6">
        <v>46447</v>
      </c>
      <c r="C29">
        <f t="shared" ca="1" si="0"/>
        <v>75</v>
      </c>
      <c r="D29">
        <f t="shared" ca="1" si="1"/>
        <v>75</v>
      </c>
      <c r="E29">
        <f t="shared" ca="1" si="2"/>
        <v>0</v>
      </c>
      <c r="F29">
        <f ca="1">Monthly!E29*OFFSET('Project Map'!$J$2,F$2,0)</f>
        <v>0</v>
      </c>
      <c r="G29">
        <f ca="1">Monthly!F29*OFFSET('Project Map'!$J$2,G$2,0)</f>
        <v>75</v>
      </c>
      <c r="H29">
        <f ca="1">Monthly!G29*OFFSET('Project Map'!$J$2,H$2,0)</f>
        <v>0</v>
      </c>
      <c r="I29">
        <f ca="1">Monthly!H29*OFFSET('Project Map'!$J$2,I$2,0)</f>
        <v>0</v>
      </c>
      <c r="J29">
        <f ca="1">Monthly!I29*OFFSET('Project Map'!$J$2,J$2,0)</f>
        <v>0</v>
      </c>
      <c r="K29">
        <f ca="1">Monthly!J29*OFFSET('Project Map'!$J$2,K$2,0)</f>
        <v>0</v>
      </c>
      <c r="L29">
        <f ca="1">Monthly!K29*OFFSET('Project Map'!$J$2,L$2,0)</f>
        <v>0</v>
      </c>
      <c r="M29">
        <f ca="1">Monthly!L29*OFFSET('Project Map'!$J$2,M$2,0)</f>
        <v>0</v>
      </c>
      <c r="N29">
        <f ca="1">Monthly!M29*OFFSET('Project Map'!$J$2,N$2,0)</f>
        <v>0</v>
      </c>
      <c r="O29">
        <f ca="1">Monthly!N29*OFFSET('Project Map'!$J$2,O$2,0)</f>
        <v>0</v>
      </c>
      <c r="P29">
        <f ca="1">Monthly!O29*OFFSET('Project Map'!$J$2,P$2,0)</f>
        <v>0</v>
      </c>
      <c r="Q29">
        <f ca="1">Monthly!P29*OFFSET('Project Map'!$J$2,Q$2,0)</f>
        <v>0</v>
      </c>
      <c r="R29">
        <f ca="1">Monthly!Q29*OFFSET('Project Map'!$J$2,R$2,0)</f>
        <v>0</v>
      </c>
      <c r="S29">
        <f ca="1">Monthly!R29*OFFSET('Project Map'!$J$2,S$2,0)</f>
        <v>0</v>
      </c>
      <c r="T29">
        <f ca="1">Monthly!S29*OFFSET('Project Map'!$J$2,T$2,0)</f>
        <v>0</v>
      </c>
      <c r="U29">
        <f ca="1">Monthly!T29*OFFSET('Project Map'!$J$2,U$2,0)</f>
        <v>0</v>
      </c>
      <c r="V29">
        <f ca="1">Monthly!U29*OFFSET('Project Map'!$J$2,V$2,0)</f>
        <v>0</v>
      </c>
      <c r="W29">
        <f ca="1">Monthly!V29*OFFSET('Project Map'!$J$2,W$2,0)</f>
        <v>0</v>
      </c>
    </row>
    <row r="30" spans="2:23" x14ac:dyDescent="0.25">
      <c r="B30" s="6">
        <v>46478</v>
      </c>
      <c r="C30">
        <f t="shared" ca="1" si="0"/>
        <v>75</v>
      </c>
      <c r="D30">
        <f t="shared" ca="1" si="1"/>
        <v>75</v>
      </c>
      <c r="E30">
        <f t="shared" ca="1" si="2"/>
        <v>0</v>
      </c>
      <c r="F30">
        <f ca="1">Monthly!E30*OFFSET('Project Map'!$J$2,F$2,0)</f>
        <v>0</v>
      </c>
      <c r="G30">
        <f ca="1">Monthly!F30*OFFSET('Project Map'!$J$2,G$2,0)</f>
        <v>75</v>
      </c>
      <c r="H30">
        <f ca="1">Monthly!G30*OFFSET('Project Map'!$J$2,H$2,0)</f>
        <v>0</v>
      </c>
      <c r="I30">
        <f ca="1">Monthly!H30*OFFSET('Project Map'!$J$2,I$2,0)</f>
        <v>0</v>
      </c>
      <c r="J30">
        <f ca="1">Monthly!I30*OFFSET('Project Map'!$J$2,J$2,0)</f>
        <v>0</v>
      </c>
      <c r="K30">
        <f ca="1">Monthly!J30*OFFSET('Project Map'!$J$2,K$2,0)</f>
        <v>0</v>
      </c>
      <c r="L30">
        <f ca="1">Monthly!K30*OFFSET('Project Map'!$J$2,L$2,0)</f>
        <v>0</v>
      </c>
      <c r="M30">
        <f ca="1">Monthly!L30*OFFSET('Project Map'!$J$2,M$2,0)</f>
        <v>0</v>
      </c>
      <c r="N30">
        <f ca="1">Monthly!M30*OFFSET('Project Map'!$J$2,N$2,0)</f>
        <v>0</v>
      </c>
      <c r="O30">
        <f ca="1">Monthly!N30*OFFSET('Project Map'!$J$2,O$2,0)</f>
        <v>0</v>
      </c>
      <c r="P30">
        <f ca="1">Monthly!O30*OFFSET('Project Map'!$J$2,P$2,0)</f>
        <v>0</v>
      </c>
      <c r="Q30">
        <f ca="1">Monthly!P30*OFFSET('Project Map'!$J$2,Q$2,0)</f>
        <v>0</v>
      </c>
      <c r="R30">
        <f ca="1">Monthly!Q30*OFFSET('Project Map'!$J$2,R$2,0)</f>
        <v>0</v>
      </c>
      <c r="S30">
        <f ca="1">Monthly!R30*OFFSET('Project Map'!$J$2,S$2,0)</f>
        <v>0</v>
      </c>
      <c r="T30">
        <f ca="1">Monthly!S30*OFFSET('Project Map'!$J$2,T$2,0)</f>
        <v>0</v>
      </c>
      <c r="U30">
        <f ca="1">Monthly!T30*OFFSET('Project Map'!$J$2,U$2,0)</f>
        <v>0</v>
      </c>
      <c r="V30">
        <f ca="1">Monthly!U30*OFFSET('Project Map'!$J$2,V$2,0)</f>
        <v>0</v>
      </c>
      <c r="W30">
        <f ca="1">Monthly!V30*OFFSET('Project Map'!$J$2,W$2,0)</f>
        <v>0</v>
      </c>
    </row>
    <row r="31" spans="2:23" x14ac:dyDescent="0.25">
      <c r="B31" s="6">
        <v>46508</v>
      </c>
      <c r="C31">
        <f t="shared" ca="1" si="0"/>
        <v>75</v>
      </c>
      <c r="D31">
        <f t="shared" ca="1" si="1"/>
        <v>75</v>
      </c>
      <c r="E31">
        <f t="shared" ca="1" si="2"/>
        <v>0</v>
      </c>
      <c r="F31">
        <f ca="1">Monthly!E31*OFFSET('Project Map'!$J$2,F$2,0)</f>
        <v>0</v>
      </c>
      <c r="G31">
        <f ca="1">Monthly!F31*OFFSET('Project Map'!$J$2,G$2,0)</f>
        <v>75</v>
      </c>
      <c r="H31">
        <f ca="1">Monthly!G31*OFFSET('Project Map'!$J$2,H$2,0)</f>
        <v>0</v>
      </c>
      <c r="I31">
        <f ca="1">Monthly!H31*OFFSET('Project Map'!$J$2,I$2,0)</f>
        <v>0</v>
      </c>
      <c r="J31">
        <f ca="1">Monthly!I31*OFFSET('Project Map'!$J$2,J$2,0)</f>
        <v>0</v>
      </c>
      <c r="K31">
        <f ca="1">Monthly!J31*OFFSET('Project Map'!$J$2,K$2,0)</f>
        <v>0</v>
      </c>
      <c r="L31">
        <f ca="1">Monthly!K31*OFFSET('Project Map'!$J$2,L$2,0)</f>
        <v>0</v>
      </c>
      <c r="M31">
        <f ca="1">Monthly!L31*OFFSET('Project Map'!$J$2,M$2,0)</f>
        <v>0</v>
      </c>
      <c r="N31">
        <f ca="1">Monthly!M31*OFFSET('Project Map'!$J$2,N$2,0)</f>
        <v>0</v>
      </c>
      <c r="O31">
        <f ca="1">Monthly!N31*OFFSET('Project Map'!$J$2,O$2,0)</f>
        <v>0</v>
      </c>
      <c r="P31">
        <f ca="1">Monthly!O31*OFFSET('Project Map'!$J$2,P$2,0)</f>
        <v>0</v>
      </c>
      <c r="Q31">
        <f ca="1">Monthly!P31*OFFSET('Project Map'!$J$2,Q$2,0)</f>
        <v>0</v>
      </c>
      <c r="R31">
        <f ca="1">Monthly!Q31*OFFSET('Project Map'!$J$2,R$2,0)</f>
        <v>0</v>
      </c>
      <c r="S31">
        <f ca="1">Monthly!R31*OFFSET('Project Map'!$J$2,S$2,0)</f>
        <v>0</v>
      </c>
      <c r="T31">
        <f ca="1">Monthly!S31*OFFSET('Project Map'!$J$2,T$2,0)</f>
        <v>0</v>
      </c>
      <c r="U31">
        <f ca="1">Monthly!T31*OFFSET('Project Map'!$J$2,U$2,0)</f>
        <v>0</v>
      </c>
      <c r="V31">
        <f ca="1">Monthly!U31*OFFSET('Project Map'!$J$2,V$2,0)</f>
        <v>0</v>
      </c>
      <c r="W31">
        <f ca="1">Monthly!V31*OFFSET('Project Map'!$J$2,W$2,0)</f>
        <v>0</v>
      </c>
    </row>
    <row r="32" spans="2:23" x14ac:dyDescent="0.25">
      <c r="B32" s="6">
        <v>46539</v>
      </c>
      <c r="C32">
        <f t="shared" ca="1" si="0"/>
        <v>75</v>
      </c>
      <c r="D32">
        <f t="shared" ca="1" si="1"/>
        <v>75</v>
      </c>
      <c r="E32">
        <f t="shared" ca="1" si="2"/>
        <v>0</v>
      </c>
      <c r="F32">
        <f ca="1">Monthly!E32*OFFSET('Project Map'!$J$2,F$2,0)</f>
        <v>0</v>
      </c>
      <c r="G32">
        <f ca="1">Monthly!F32*OFFSET('Project Map'!$J$2,G$2,0)</f>
        <v>75</v>
      </c>
      <c r="H32">
        <f ca="1">Monthly!G32*OFFSET('Project Map'!$J$2,H$2,0)</f>
        <v>0</v>
      </c>
      <c r="I32">
        <f ca="1">Monthly!H32*OFFSET('Project Map'!$J$2,I$2,0)</f>
        <v>0</v>
      </c>
      <c r="J32">
        <f ca="1">Monthly!I32*OFFSET('Project Map'!$J$2,J$2,0)</f>
        <v>0</v>
      </c>
      <c r="K32">
        <f ca="1">Monthly!J32*OFFSET('Project Map'!$J$2,K$2,0)</f>
        <v>0</v>
      </c>
      <c r="L32">
        <f ca="1">Monthly!K32*OFFSET('Project Map'!$J$2,L$2,0)</f>
        <v>0</v>
      </c>
      <c r="M32">
        <f ca="1">Monthly!L32*OFFSET('Project Map'!$J$2,M$2,0)</f>
        <v>0</v>
      </c>
      <c r="N32">
        <f ca="1">Monthly!M32*OFFSET('Project Map'!$J$2,N$2,0)</f>
        <v>0</v>
      </c>
      <c r="O32">
        <f ca="1">Monthly!N32*OFFSET('Project Map'!$J$2,O$2,0)</f>
        <v>0</v>
      </c>
      <c r="P32">
        <f ca="1">Monthly!O32*OFFSET('Project Map'!$J$2,P$2,0)</f>
        <v>0</v>
      </c>
      <c r="Q32">
        <f ca="1">Monthly!P32*OFFSET('Project Map'!$J$2,Q$2,0)</f>
        <v>0</v>
      </c>
      <c r="R32">
        <f ca="1">Monthly!Q32*OFFSET('Project Map'!$J$2,R$2,0)</f>
        <v>0</v>
      </c>
      <c r="S32">
        <f ca="1">Monthly!R32*OFFSET('Project Map'!$J$2,S$2,0)</f>
        <v>0</v>
      </c>
      <c r="T32">
        <f ca="1">Monthly!S32*OFFSET('Project Map'!$J$2,T$2,0)</f>
        <v>0</v>
      </c>
      <c r="U32">
        <f ca="1">Monthly!T32*OFFSET('Project Map'!$J$2,U$2,0)</f>
        <v>0</v>
      </c>
      <c r="V32">
        <f ca="1">Monthly!U32*OFFSET('Project Map'!$J$2,V$2,0)</f>
        <v>0</v>
      </c>
      <c r="W32">
        <f ca="1">Monthly!V32*OFFSET('Project Map'!$J$2,W$2,0)</f>
        <v>0</v>
      </c>
    </row>
    <row r="33" spans="2:23" x14ac:dyDescent="0.25">
      <c r="B33" s="6">
        <v>46569</v>
      </c>
      <c r="C33">
        <f t="shared" ca="1" si="0"/>
        <v>150</v>
      </c>
      <c r="D33">
        <f t="shared" ca="1" si="1"/>
        <v>150</v>
      </c>
      <c r="E33">
        <f t="shared" ca="1" si="2"/>
        <v>0</v>
      </c>
      <c r="F33">
        <f ca="1">Monthly!E33*OFFSET('Project Map'!$J$2,F$2,0)</f>
        <v>0</v>
      </c>
      <c r="G33">
        <f ca="1">Monthly!F33*OFFSET('Project Map'!$J$2,G$2,0)</f>
        <v>150</v>
      </c>
      <c r="H33">
        <f ca="1">Monthly!G33*OFFSET('Project Map'!$J$2,H$2,0)</f>
        <v>0</v>
      </c>
      <c r="I33">
        <f ca="1">Monthly!H33*OFFSET('Project Map'!$J$2,I$2,0)</f>
        <v>0</v>
      </c>
      <c r="J33">
        <f ca="1">Monthly!I33*OFFSET('Project Map'!$J$2,J$2,0)</f>
        <v>0</v>
      </c>
      <c r="K33">
        <f ca="1">Monthly!J33*OFFSET('Project Map'!$J$2,K$2,0)</f>
        <v>0</v>
      </c>
      <c r="L33">
        <f ca="1">Monthly!K33*OFFSET('Project Map'!$J$2,L$2,0)</f>
        <v>0</v>
      </c>
      <c r="M33">
        <f ca="1">Monthly!L33*OFFSET('Project Map'!$J$2,M$2,0)</f>
        <v>0</v>
      </c>
      <c r="N33">
        <f ca="1">Monthly!M33*OFFSET('Project Map'!$J$2,N$2,0)</f>
        <v>0</v>
      </c>
      <c r="O33">
        <f ca="1">Monthly!N33*OFFSET('Project Map'!$J$2,O$2,0)</f>
        <v>0</v>
      </c>
      <c r="P33">
        <f ca="1">Monthly!O33*OFFSET('Project Map'!$J$2,P$2,0)</f>
        <v>0</v>
      </c>
      <c r="Q33">
        <f ca="1">Monthly!P33*OFFSET('Project Map'!$J$2,Q$2,0)</f>
        <v>0</v>
      </c>
      <c r="R33">
        <f ca="1">Monthly!Q33*OFFSET('Project Map'!$J$2,R$2,0)</f>
        <v>0</v>
      </c>
      <c r="S33">
        <f ca="1">Monthly!R33*OFFSET('Project Map'!$J$2,S$2,0)</f>
        <v>0</v>
      </c>
      <c r="T33">
        <f ca="1">Monthly!S33*OFFSET('Project Map'!$J$2,T$2,0)</f>
        <v>0</v>
      </c>
      <c r="U33">
        <f ca="1">Monthly!T33*OFFSET('Project Map'!$J$2,U$2,0)</f>
        <v>0</v>
      </c>
      <c r="V33">
        <f ca="1">Monthly!U33*OFFSET('Project Map'!$J$2,V$2,0)</f>
        <v>0</v>
      </c>
      <c r="W33">
        <f ca="1">Monthly!V33*OFFSET('Project Map'!$J$2,W$2,0)</f>
        <v>0</v>
      </c>
    </row>
    <row r="34" spans="2:23" x14ac:dyDescent="0.25">
      <c r="B34" s="6">
        <v>46600</v>
      </c>
      <c r="C34">
        <f t="shared" ca="1" si="0"/>
        <v>150</v>
      </c>
      <c r="D34">
        <f t="shared" ca="1" si="1"/>
        <v>150</v>
      </c>
      <c r="E34">
        <f t="shared" ca="1" si="2"/>
        <v>0</v>
      </c>
      <c r="F34">
        <f ca="1">Monthly!E34*OFFSET('Project Map'!$J$2,F$2,0)</f>
        <v>0</v>
      </c>
      <c r="G34">
        <f ca="1">Monthly!F34*OFFSET('Project Map'!$J$2,G$2,0)</f>
        <v>150</v>
      </c>
      <c r="H34">
        <f ca="1">Monthly!G34*OFFSET('Project Map'!$J$2,H$2,0)</f>
        <v>0</v>
      </c>
      <c r="I34">
        <f ca="1">Monthly!H34*OFFSET('Project Map'!$J$2,I$2,0)</f>
        <v>0</v>
      </c>
      <c r="J34">
        <f ca="1">Monthly!I34*OFFSET('Project Map'!$J$2,J$2,0)</f>
        <v>0</v>
      </c>
      <c r="K34">
        <f ca="1">Monthly!J34*OFFSET('Project Map'!$J$2,K$2,0)</f>
        <v>0</v>
      </c>
      <c r="L34">
        <f ca="1">Monthly!K34*OFFSET('Project Map'!$J$2,L$2,0)</f>
        <v>0</v>
      </c>
      <c r="M34">
        <f ca="1">Monthly!L34*OFFSET('Project Map'!$J$2,M$2,0)</f>
        <v>0</v>
      </c>
      <c r="N34">
        <f ca="1">Monthly!M34*OFFSET('Project Map'!$J$2,N$2,0)</f>
        <v>0</v>
      </c>
      <c r="O34">
        <f ca="1">Monthly!N34*OFFSET('Project Map'!$J$2,O$2,0)</f>
        <v>0</v>
      </c>
      <c r="P34">
        <f ca="1">Monthly!O34*OFFSET('Project Map'!$J$2,P$2,0)</f>
        <v>0</v>
      </c>
      <c r="Q34">
        <f ca="1">Monthly!P34*OFFSET('Project Map'!$J$2,Q$2,0)</f>
        <v>0</v>
      </c>
      <c r="R34">
        <f ca="1">Monthly!Q34*OFFSET('Project Map'!$J$2,R$2,0)</f>
        <v>0</v>
      </c>
      <c r="S34">
        <f ca="1">Monthly!R34*OFFSET('Project Map'!$J$2,S$2,0)</f>
        <v>0</v>
      </c>
      <c r="T34">
        <f ca="1">Monthly!S34*OFFSET('Project Map'!$J$2,T$2,0)</f>
        <v>0</v>
      </c>
      <c r="U34">
        <f ca="1">Monthly!T34*OFFSET('Project Map'!$J$2,U$2,0)</f>
        <v>0</v>
      </c>
      <c r="V34">
        <f ca="1">Monthly!U34*OFFSET('Project Map'!$J$2,V$2,0)</f>
        <v>0</v>
      </c>
      <c r="W34">
        <f ca="1">Monthly!V34*OFFSET('Project Map'!$J$2,W$2,0)</f>
        <v>0</v>
      </c>
    </row>
    <row r="35" spans="2:23" x14ac:dyDescent="0.25">
      <c r="B35" s="6">
        <v>46631</v>
      </c>
      <c r="C35">
        <f t="shared" ca="1" si="0"/>
        <v>285.10000000000002</v>
      </c>
      <c r="D35">
        <f t="shared" ca="1" si="1"/>
        <v>250.10000000000002</v>
      </c>
      <c r="E35">
        <f t="shared" ca="1" si="2"/>
        <v>35</v>
      </c>
      <c r="F35">
        <f ca="1">Monthly!E35*OFFSET('Project Map'!$J$2,F$2,0)</f>
        <v>0</v>
      </c>
      <c r="G35">
        <f ca="1">Monthly!F35*OFFSET('Project Map'!$J$2,G$2,0)</f>
        <v>150</v>
      </c>
      <c r="H35">
        <f ca="1">Monthly!G35*OFFSET('Project Map'!$J$2,H$2,0)</f>
        <v>0</v>
      </c>
      <c r="I35">
        <f ca="1">Monthly!H35*OFFSET('Project Map'!$J$2,I$2,0)</f>
        <v>9.7999999999999989</v>
      </c>
      <c r="J35">
        <f ca="1">Monthly!I35*OFFSET('Project Map'!$J$2,J$2,0)</f>
        <v>9.7999999999999989</v>
      </c>
      <c r="K35">
        <f ca="1">Monthly!J35*OFFSET('Project Map'!$J$2,K$2,0)</f>
        <v>0</v>
      </c>
      <c r="L35">
        <f ca="1">Monthly!K35*OFFSET('Project Map'!$J$2,L$2,0)</f>
        <v>0</v>
      </c>
      <c r="M35">
        <f ca="1">Monthly!L35*OFFSET('Project Map'!$J$2,M$2,0)</f>
        <v>0</v>
      </c>
      <c r="N35">
        <f ca="1">Monthly!M35*OFFSET('Project Map'!$J$2,N$2,0)</f>
        <v>0</v>
      </c>
      <c r="O35">
        <f ca="1">Monthly!N35*OFFSET('Project Map'!$J$2,O$2,0)</f>
        <v>0</v>
      </c>
      <c r="P35">
        <f ca="1">Monthly!O35*OFFSET('Project Map'!$J$2,P$2,0)</f>
        <v>0</v>
      </c>
      <c r="Q35">
        <f ca="1">Monthly!P35*OFFSET('Project Map'!$J$2,Q$2,0)</f>
        <v>80.5</v>
      </c>
      <c r="R35">
        <f ca="1">Monthly!Q35*OFFSET('Project Map'!$J$2,R$2,0)</f>
        <v>0</v>
      </c>
      <c r="S35">
        <f ca="1">Monthly!R35*OFFSET('Project Map'!$J$2,S$2,0)</f>
        <v>35</v>
      </c>
      <c r="T35">
        <f ca="1">Monthly!S35*OFFSET('Project Map'!$J$2,T$2,0)</f>
        <v>0</v>
      </c>
      <c r="U35">
        <f ca="1">Monthly!T35*OFFSET('Project Map'!$J$2,U$2,0)</f>
        <v>0</v>
      </c>
      <c r="V35">
        <f ca="1">Monthly!U35*OFFSET('Project Map'!$J$2,V$2,0)</f>
        <v>0</v>
      </c>
      <c r="W35">
        <f ca="1">Monthly!V35*OFFSET('Project Map'!$J$2,W$2,0)</f>
        <v>0</v>
      </c>
    </row>
    <row r="36" spans="2:23" x14ac:dyDescent="0.25">
      <c r="B36" s="6">
        <v>46661</v>
      </c>
      <c r="C36">
        <f t="shared" ca="1" si="0"/>
        <v>299.10000000000002</v>
      </c>
      <c r="D36">
        <f t="shared" ca="1" si="1"/>
        <v>264.10000000000002</v>
      </c>
      <c r="E36">
        <f t="shared" ca="1" si="2"/>
        <v>35</v>
      </c>
      <c r="F36">
        <f ca="1">Monthly!E36*OFFSET('Project Map'!$J$2,F$2,0)</f>
        <v>0</v>
      </c>
      <c r="G36">
        <f ca="1">Monthly!F36*OFFSET('Project Map'!$J$2,G$2,0)</f>
        <v>150</v>
      </c>
      <c r="H36">
        <f ca="1">Monthly!G36*OFFSET('Project Map'!$J$2,H$2,0)</f>
        <v>0</v>
      </c>
      <c r="I36">
        <f ca="1">Monthly!H36*OFFSET('Project Map'!$J$2,I$2,0)</f>
        <v>9.7999999999999989</v>
      </c>
      <c r="J36">
        <f ca="1">Monthly!I36*OFFSET('Project Map'!$J$2,J$2,0)</f>
        <v>9.7999999999999989</v>
      </c>
      <c r="K36">
        <f ca="1">Monthly!J36*OFFSET('Project Map'!$J$2,K$2,0)</f>
        <v>0</v>
      </c>
      <c r="L36">
        <f ca="1">Monthly!K36*OFFSET('Project Map'!$J$2,L$2,0)</f>
        <v>0</v>
      </c>
      <c r="M36">
        <f ca="1">Monthly!L36*OFFSET('Project Map'!$J$2,M$2,0)</f>
        <v>0</v>
      </c>
      <c r="N36">
        <f ca="1">Monthly!M36*OFFSET('Project Map'!$J$2,N$2,0)</f>
        <v>0</v>
      </c>
      <c r="O36">
        <f ca="1">Monthly!N36*OFFSET('Project Map'!$J$2,O$2,0)</f>
        <v>0</v>
      </c>
      <c r="P36">
        <f ca="1">Monthly!O36*OFFSET('Project Map'!$J$2,P$2,0)</f>
        <v>14</v>
      </c>
      <c r="Q36">
        <f ca="1">Monthly!P36*OFFSET('Project Map'!$J$2,Q$2,0)</f>
        <v>80.5</v>
      </c>
      <c r="R36">
        <f ca="1">Monthly!Q36*OFFSET('Project Map'!$J$2,R$2,0)</f>
        <v>0</v>
      </c>
      <c r="S36">
        <f ca="1">Monthly!R36*OFFSET('Project Map'!$J$2,S$2,0)</f>
        <v>35</v>
      </c>
      <c r="T36">
        <f ca="1">Monthly!S36*OFFSET('Project Map'!$J$2,T$2,0)</f>
        <v>0</v>
      </c>
      <c r="U36">
        <f ca="1">Monthly!T36*OFFSET('Project Map'!$J$2,U$2,0)</f>
        <v>0</v>
      </c>
      <c r="V36">
        <f ca="1">Monthly!U36*OFFSET('Project Map'!$J$2,V$2,0)</f>
        <v>0</v>
      </c>
      <c r="W36">
        <f ca="1">Monthly!V36*OFFSET('Project Map'!$J$2,W$2,0)</f>
        <v>0</v>
      </c>
    </row>
    <row r="37" spans="2:23" x14ac:dyDescent="0.25">
      <c r="B37" s="6">
        <v>46692</v>
      </c>
      <c r="C37">
        <f t="shared" ca="1" si="0"/>
        <v>317.3</v>
      </c>
      <c r="D37">
        <f t="shared" ca="1" si="1"/>
        <v>282.3</v>
      </c>
      <c r="E37">
        <f t="shared" ca="1" si="2"/>
        <v>35</v>
      </c>
      <c r="F37">
        <f ca="1">Monthly!E37*OFFSET('Project Map'!$J$2,F$2,0)</f>
        <v>0</v>
      </c>
      <c r="G37">
        <f ca="1">Monthly!F37*OFFSET('Project Map'!$J$2,G$2,0)</f>
        <v>150</v>
      </c>
      <c r="H37">
        <f ca="1">Monthly!G37*OFFSET('Project Map'!$J$2,H$2,0)</f>
        <v>0</v>
      </c>
      <c r="I37">
        <f ca="1">Monthly!H37*OFFSET('Project Map'!$J$2,I$2,0)</f>
        <v>18.899999999999999</v>
      </c>
      <c r="J37">
        <f ca="1">Monthly!I37*OFFSET('Project Map'!$J$2,J$2,0)</f>
        <v>18.899999999999999</v>
      </c>
      <c r="K37">
        <f ca="1">Monthly!J37*OFFSET('Project Map'!$J$2,K$2,0)</f>
        <v>0</v>
      </c>
      <c r="L37">
        <f ca="1">Monthly!K37*OFFSET('Project Map'!$J$2,L$2,0)</f>
        <v>0</v>
      </c>
      <c r="M37">
        <f ca="1">Monthly!L37*OFFSET('Project Map'!$J$2,M$2,0)</f>
        <v>0</v>
      </c>
      <c r="N37">
        <f ca="1">Monthly!M37*OFFSET('Project Map'!$J$2,N$2,0)</f>
        <v>0</v>
      </c>
      <c r="O37">
        <f ca="1">Monthly!N37*OFFSET('Project Map'!$J$2,O$2,0)</f>
        <v>0</v>
      </c>
      <c r="P37">
        <f ca="1">Monthly!O37*OFFSET('Project Map'!$J$2,P$2,0)</f>
        <v>14</v>
      </c>
      <c r="Q37">
        <f ca="1">Monthly!P37*OFFSET('Project Map'!$J$2,Q$2,0)</f>
        <v>80.5</v>
      </c>
      <c r="R37">
        <f ca="1">Monthly!Q37*OFFSET('Project Map'!$J$2,R$2,0)</f>
        <v>0</v>
      </c>
      <c r="S37">
        <f ca="1">Monthly!R37*OFFSET('Project Map'!$J$2,S$2,0)</f>
        <v>35</v>
      </c>
      <c r="T37">
        <f ca="1">Monthly!S37*OFFSET('Project Map'!$J$2,T$2,0)</f>
        <v>0</v>
      </c>
      <c r="U37">
        <f ca="1">Monthly!T37*OFFSET('Project Map'!$J$2,U$2,0)</f>
        <v>0</v>
      </c>
      <c r="V37">
        <f ca="1">Monthly!U37*OFFSET('Project Map'!$J$2,V$2,0)</f>
        <v>0</v>
      </c>
      <c r="W37">
        <f ca="1">Monthly!V37*OFFSET('Project Map'!$J$2,W$2,0)</f>
        <v>0</v>
      </c>
    </row>
    <row r="38" spans="2:23" x14ac:dyDescent="0.25">
      <c r="B38" s="6">
        <v>46722</v>
      </c>
      <c r="C38">
        <f t="shared" ca="1" si="0"/>
        <v>352.3</v>
      </c>
      <c r="D38">
        <f t="shared" ca="1" si="1"/>
        <v>342.3</v>
      </c>
      <c r="E38">
        <f t="shared" ca="1" si="2"/>
        <v>70</v>
      </c>
      <c r="F38">
        <f ca="1">Monthly!E38*OFFSET('Project Map'!$J$2,F$2,0)</f>
        <v>0</v>
      </c>
      <c r="G38">
        <f ca="1">Monthly!F38*OFFSET('Project Map'!$J$2,G$2,0)</f>
        <v>150</v>
      </c>
      <c r="H38">
        <f ca="1">Monthly!G38*OFFSET('Project Map'!$J$2,H$2,0)</f>
        <v>0</v>
      </c>
      <c r="I38">
        <f ca="1">Monthly!H38*OFFSET('Project Map'!$J$2,I$2,0)</f>
        <v>18.899999999999999</v>
      </c>
      <c r="J38">
        <f ca="1">Monthly!I38*OFFSET('Project Map'!$J$2,J$2,0)</f>
        <v>18.899999999999999</v>
      </c>
      <c r="K38">
        <f ca="1">Monthly!J38*OFFSET('Project Map'!$J$2,K$2,0)</f>
        <v>0</v>
      </c>
      <c r="L38">
        <f ca="1">Monthly!K38*OFFSET('Project Map'!$J$2,L$2,0)</f>
        <v>0</v>
      </c>
      <c r="M38">
        <f ca="1">Monthly!L38*OFFSET('Project Map'!$J$2,M$2,0)</f>
        <v>0</v>
      </c>
      <c r="N38">
        <f ca="1">Monthly!M38*OFFSET('Project Map'!$J$2,N$2,0)</f>
        <v>0</v>
      </c>
      <c r="O38">
        <f ca="1">Monthly!N38*OFFSET('Project Map'!$J$2,O$2,0)</f>
        <v>0</v>
      </c>
      <c r="P38">
        <f ca="1">Monthly!O38*OFFSET('Project Map'!$J$2,P$2,0)</f>
        <v>14</v>
      </c>
      <c r="Q38">
        <f ca="1">Monthly!P38*OFFSET('Project Map'!$J$2,Q$2,0)</f>
        <v>80.5</v>
      </c>
      <c r="R38">
        <f ca="1">Monthly!Q38*OFFSET('Project Map'!$J$2,R$2,0)</f>
        <v>0</v>
      </c>
      <c r="S38">
        <f ca="1">Monthly!R38*OFFSET('Project Map'!$J$2,S$2,0)</f>
        <v>70</v>
      </c>
      <c r="T38">
        <f ca="1">Monthly!S38*OFFSET('Project Map'!$J$2,T$2,0)</f>
        <v>0</v>
      </c>
      <c r="U38">
        <f ca="1">Monthly!T38*OFFSET('Project Map'!$J$2,U$2,0)</f>
        <v>0</v>
      </c>
      <c r="V38">
        <f ca="1">Monthly!U38*OFFSET('Project Map'!$J$2,V$2,0)</f>
        <v>0</v>
      </c>
      <c r="W38">
        <f ca="1">Monthly!V38*OFFSET('Project Map'!$J$2,W$2,0)</f>
        <v>60</v>
      </c>
    </row>
    <row r="39" spans="2:23" x14ac:dyDescent="0.25">
      <c r="B39" s="6">
        <v>46753</v>
      </c>
      <c r="C39">
        <f t="shared" ca="1" si="0"/>
        <v>580.9</v>
      </c>
      <c r="D39">
        <f t="shared" ca="1" si="1"/>
        <v>450.9</v>
      </c>
      <c r="E39">
        <f t="shared" ca="1" si="2"/>
        <v>70</v>
      </c>
      <c r="F39">
        <f ca="1">Monthly!E39*OFFSET('Project Map'!$J$2,F$2,0)</f>
        <v>120</v>
      </c>
      <c r="G39">
        <f ca="1">Monthly!F39*OFFSET('Project Map'!$J$2,G$2,0)</f>
        <v>225</v>
      </c>
      <c r="H39">
        <f ca="1">Monthly!G39*OFFSET('Project Map'!$J$2,H$2,0)</f>
        <v>0</v>
      </c>
      <c r="I39">
        <f ca="1">Monthly!H39*OFFSET('Project Map'!$J$2,I$2,0)</f>
        <v>28.7</v>
      </c>
      <c r="J39">
        <f ca="1">Monthly!I39*OFFSET('Project Map'!$J$2,J$2,0)</f>
        <v>28.7</v>
      </c>
      <c r="K39">
        <f ca="1">Monthly!J39*OFFSET('Project Map'!$J$2,K$2,0)</f>
        <v>0</v>
      </c>
      <c r="L39">
        <f ca="1">Monthly!K39*OFFSET('Project Map'!$J$2,L$2,0)</f>
        <v>0</v>
      </c>
      <c r="M39">
        <f ca="1">Monthly!L39*OFFSET('Project Map'!$J$2,M$2,0)</f>
        <v>0</v>
      </c>
      <c r="N39">
        <f ca="1">Monthly!M39*OFFSET('Project Map'!$J$2,N$2,0)</f>
        <v>0</v>
      </c>
      <c r="O39">
        <f ca="1">Monthly!N39*OFFSET('Project Map'!$J$2,O$2,0)</f>
        <v>0</v>
      </c>
      <c r="P39">
        <f ca="1">Monthly!O39*OFFSET('Project Map'!$J$2,P$2,0)</f>
        <v>28</v>
      </c>
      <c r="Q39">
        <f ca="1">Monthly!P39*OFFSET('Project Map'!$J$2,Q$2,0)</f>
        <v>80.5</v>
      </c>
      <c r="R39">
        <f ca="1">Monthly!Q39*OFFSET('Project Map'!$J$2,R$2,0)</f>
        <v>0</v>
      </c>
      <c r="S39">
        <f ca="1">Monthly!R39*OFFSET('Project Map'!$J$2,S$2,0)</f>
        <v>70</v>
      </c>
      <c r="T39">
        <f ca="1">Monthly!S39*OFFSET('Project Map'!$J$2,T$2,0)</f>
        <v>0</v>
      </c>
      <c r="U39">
        <f ca="1">Monthly!T39*OFFSET('Project Map'!$J$2,U$2,0)</f>
        <v>0</v>
      </c>
      <c r="V39">
        <f ca="1">Monthly!U39*OFFSET('Project Map'!$J$2,V$2,0)</f>
        <v>0</v>
      </c>
      <c r="W39">
        <f ca="1">Monthly!V39*OFFSET('Project Map'!$J$2,W$2,0)</f>
        <v>60</v>
      </c>
    </row>
    <row r="40" spans="2:23" x14ac:dyDescent="0.25">
      <c r="B40" s="6">
        <v>46784</v>
      </c>
      <c r="C40">
        <f t="shared" ca="1" si="0"/>
        <v>613.1</v>
      </c>
      <c r="D40">
        <f t="shared" ca="1" si="1"/>
        <v>483.1</v>
      </c>
      <c r="E40">
        <f t="shared" ca="1" si="2"/>
        <v>70</v>
      </c>
      <c r="F40">
        <f ca="1">Monthly!E40*OFFSET('Project Map'!$J$2,F$2,0)</f>
        <v>120</v>
      </c>
      <c r="G40">
        <f ca="1">Monthly!F40*OFFSET('Project Map'!$J$2,G$2,0)</f>
        <v>225</v>
      </c>
      <c r="H40">
        <f ca="1">Monthly!G40*OFFSET('Project Map'!$J$2,H$2,0)</f>
        <v>0</v>
      </c>
      <c r="I40">
        <f ca="1">Monthly!H40*OFFSET('Project Map'!$J$2,I$2,0)</f>
        <v>37.799999999999997</v>
      </c>
      <c r="J40">
        <f ca="1">Monthly!I40*OFFSET('Project Map'!$J$2,J$2,0)</f>
        <v>37.799999999999997</v>
      </c>
      <c r="K40">
        <f ca="1">Monthly!J40*OFFSET('Project Map'!$J$2,K$2,0)</f>
        <v>0</v>
      </c>
      <c r="L40">
        <f ca="1">Monthly!K40*OFFSET('Project Map'!$J$2,L$2,0)</f>
        <v>0</v>
      </c>
      <c r="M40">
        <f ca="1">Monthly!L40*OFFSET('Project Map'!$J$2,M$2,0)</f>
        <v>0</v>
      </c>
      <c r="N40">
        <f ca="1">Monthly!M40*OFFSET('Project Map'!$J$2,N$2,0)</f>
        <v>0</v>
      </c>
      <c r="O40">
        <f ca="1">Monthly!N40*OFFSET('Project Map'!$J$2,O$2,0)</f>
        <v>0</v>
      </c>
      <c r="P40">
        <f ca="1">Monthly!O40*OFFSET('Project Map'!$J$2,P$2,0)</f>
        <v>42</v>
      </c>
      <c r="Q40">
        <f ca="1">Monthly!P40*OFFSET('Project Map'!$J$2,Q$2,0)</f>
        <v>80.5</v>
      </c>
      <c r="R40">
        <f ca="1">Monthly!Q40*OFFSET('Project Map'!$J$2,R$2,0)</f>
        <v>0</v>
      </c>
      <c r="S40">
        <f ca="1">Monthly!R40*OFFSET('Project Map'!$J$2,S$2,0)</f>
        <v>70</v>
      </c>
      <c r="T40">
        <f ca="1">Monthly!S40*OFFSET('Project Map'!$J$2,T$2,0)</f>
        <v>0</v>
      </c>
      <c r="U40">
        <f ca="1">Monthly!T40*OFFSET('Project Map'!$J$2,U$2,0)</f>
        <v>0</v>
      </c>
      <c r="V40">
        <f ca="1">Monthly!U40*OFFSET('Project Map'!$J$2,V$2,0)</f>
        <v>0</v>
      </c>
      <c r="W40">
        <f ca="1">Monthly!V40*OFFSET('Project Map'!$J$2,W$2,0)</f>
        <v>60</v>
      </c>
    </row>
    <row r="41" spans="2:23" x14ac:dyDescent="0.25">
      <c r="B41" s="6">
        <v>46813</v>
      </c>
      <c r="C41">
        <f t="shared" ca="1" si="0"/>
        <v>667.7</v>
      </c>
      <c r="D41">
        <f t="shared" ca="1" si="1"/>
        <v>502.70000000000005</v>
      </c>
      <c r="E41">
        <f t="shared" ca="1" si="2"/>
        <v>105</v>
      </c>
      <c r="F41">
        <f ca="1">Monthly!E41*OFFSET('Project Map'!$J$2,F$2,0)</f>
        <v>120</v>
      </c>
      <c r="G41">
        <f ca="1">Monthly!F41*OFFSET('Project Map'!$J$2,G$2,0)</f>
        <v>225</v>
      </c>
      <c r="H41">
        <f ca="1">Monthly!G41*OFFSET('Project Map'!$J$2,H$2,0)</f>
        <v>0</v>
      </c>
      <c r="I41">
        <f ca="1">Monthly!H41*OFFSET('Project Map'!$J$2,I$2,0)</f>
        <v>47.599999999999994</v>
      </c>
      <c r="J41">
        <f ca="1">Monthly!I41*OFFSET('Project Map'!$J$2,J$2,0)</f>
        <v>47.599999999999994</v>
      </c>
      <c r="K41">
        <f ca="1">Monthly!J41*OFFSET('Project Map'!$J$2,K$2,0)</f>
        <v>0</v>
      </c>
      <c r="L41">
        <f ca="1">Monthly!K41*OFFSET('Project Map'!$J$2,L$2,0)</f>
        <v>0</v>
      </c>
      <c r="M41">
        <f ca="1">Monthly!L41*OFFSET('Project Map'!$J$2,M$2,0)</f>
        <v>0</v>
      </c>
      <c r="N41">
        <f ca="1">Monthly!M41*OFFSET('Project Map'!$J$2,N$2,0)</f>
        <v>0</v>
      </c>
      <c r="O41">
        <f ca="1">Monthly!N41*OFFSET('Project Map'!$J$2,O$2,0)</f>
        <v>0</v>
      </c>
      <c r="P41">
        <f ca="1">Monthly!O41*OFFSET('Project Map'!$J$2,P$2,0)</f>
        <v>42</v>
      </c>
      <c r="Q41">
        <f ca="1">Monthly!P41*OFFSET('Project Map'!$J$2,Q$2,0)</f>
        <v>80.5</v>
      </c>
      <c r="R41">
        <f ca="1">Monthly!Q41*OFFSET('Project Map'!$J$2,R$2,0)</f>
        <v>0</v>
      </c>
      <c r="S41">
        <f ca="1">Monthly!R41*OFFSET('Project Map'!$J$2,S$2,0)</f>
        <v>105</v>
      </c>
      <c r="T41">
        <f ca="1">Monthly!S41*OFFSET('Project Map'!$J$2,T$2,0)</f>
        <v>0</v>
      </c>
      <c r="U41">
        <f ca="1">Monthly!T41*OFFSET('Project Map'!$J$2,U$2,0)</f>
        <v>0</v>
      </c>
      <c r="V41">
        <f ca="1">Monthly!U41*OFFSET('Project Map'!$J$2,V$2,0)</f>
        <v>0</v>
      </c>
      <c r="W41">
        <f ca="1">Monthly!V41*OFFSET('Project Map'!$J$2,W$2,0)</f>
        <v>60</v>
      </c>
    </row>
    <row r="42" spans="2:23" x14ac:dyDescent="0.25">
      <c r="B42" s="6">
        <v>46844</v>
      </c>
      <c r="C42">
        <f t="shared" ca="1" si="0"/>
        <v>701.3</v>
      </c>
      <c r="D42">
        <f t="shared" ca="1" si="1"/>
        <v>536.29999999999995</v>
      </c>
      <c r="E42">
        <f t="shared" ca="1" si="2"/>
        <v>105</v>
      </c>
      <c r="F42">
        <f ca="1">Monthly!E42*OFFSET('Project Map'!$J$2,F$2,0)</f>
        <v>120</v>
      </c>
      <c r="G42">
        <f ca="1">Monthly!F42*OFFSET('Project Map'!$J$2,G$2,0)</f>
        <v>225</v>
      </c>
      <c r="H42">
        <f ca="1">Monthly!G42*OFFSET('Project Map'!$J$2,H$2,0)</f>
        <v>0</v>
      </c>
      <c r="I42">
        <f ca="1">Monthly!H42*OFFSET('Project Map'!$J$2,I$2,0)</f>
        <v>57.4</v>
      </c>
      <c r="J42">
        <f ca="1">Monthly!I42*OFFSET('Project Map'!$J$2,J$2,0)</f>
        <v>57.4</v>
      </c>
      <c r="K42">
        <f ca="1">Monthly!J42*OFFSET('Project Map'!$J$2,K$2,0)</f>
        <v>0</v>
      </c>
      <c r="L42">
        <f ca="1">Monthly!K42*OFFSET('Project Map'!$J$2,L$2,0)</f>
        <v>0</v>
      </c>
      <c r="M42">
        <f ca="1">Monthly!L42*OFFSET('Project Map'!$J$2,M$2,0)</f>
        <v>0</v>
      </c>
      <c r="N42">
        <f ca="1">Monthly!M42*OFFSET('Project Map'!$J$2,N$2,0)</f>
        <v>0</v>
      </c>
      <c r="O42">
        <f ca="1">Monthly!N42*OFFSET('Project Map'!$J$2,O$2,0)</f>
        <v>0</v>
      </c>
      <c r="P42">
        <f ca="1">Monthly!O42*OFFSET('Project Map'!$J$2,P$2,0)</f>
        <v>56</v>
      </c>
      <c r="Q42">
        <f ca="1">Monthly!P42*OFFSET('Project Map'!$J$2,Q$2,0)</f>
        <v>80.5</v>
      </c>
      <c r="R42">
        <f ca="1">Monthly!Q42*OFFSET('Project Map'!$J$2,R$2,0)</f>
        <v>0</v>
      </c>
      <c r="S42">
        <f ca="1">Monthly!R42*OFFSET('Project Map'!$J$2,S$2,0)</f>
        <v>105</v>
      </c>
      <c r="T42">
        <f ca="1">Monthly!S42*OFFSET('Project Map'!$J$2,T$2,0)</f>
        <v>0</v>
      </c>
      <c r="U42">
        <f ca="1">Monthly!T42*OFFSET('Project Map'!$J$2,U$2,0)</f>
        <v>0</v>
      </c>
      <c r="V42">
        <f ca="1">Monthly!U42*OFFSET('Project Map'!$J$2,V$2,0)</f>
        <v>0</v>
      </c>
      <c r="W42">
        <f ca="1">Monthly!V42*OFFSET('Project Map'!$J$2,W$2,0)</f>
        <v>60</v>
      </c>
    </row>
    <row r="43" spans="2:23" x14ac:dyDescent="0.25">
      <c r="B43" s="6">
        <v>46874</v>
      </c>
      <c r="C43">
        <f t="shared" ca="1" si="0"/>
        <v>733.5</v>
      </c>
      <c r="D43">
        <f t="shared" ca="1" si="1"/>
        <v>568.5</v>
      </c>
      <c r="E43">
        <f t="shared" ca="1" si="2"/>
        <v>105</v>
      </c>
      <c r="F43">
        <f ca="1">Monthly!E43*OFFSET('Project Map'!$J$2,F$2,0)</f>
        <v>120</v>
      </c>
      <c r="G43">
        <f ca="1">Monthly!F43*OFFSET('Project Map'!$J$2,G$2,0)</f>
        <v>225</v>
      </c>
      <c r="H43">
        <f ca="1">Monthly!G43*OFFSET('Project Map'!$J$2,H$2,0)</f>
        <v>0</v>
      </c>
      <c r="I43">
        <f ca="1">Monthly!H43*OFFSET('Project Map'!$J$2,I$2,0)</f>
        <v>66.5</v>
      </c>
      <c r="J43">
        <f ca="1">Monthly!I43*OFFSET('Project Map'!$J$2,J$2,0)</f>
        <v>66.5</v>
      </c>
      <c r="K43">
        <f ca="1">Monthly!J43*OFFSET('Project Map'!$J$2,K$2,0)</f>
        <v>0</v>
      </c>
      <c r="L43">
        <f ca="1">Monthly!K43*OFFSET('Project Map'!$J$2,L$2,0)</f>
        <v>0</v>
      </c>
      <c r="M43">
        <f ca="1">Monthly!L43*OFFSET('Project Map'!$J$2,M$2,0)</f>
        <v>0</v>
      </c>
      <c r="N43">
        <f ca="1">Monthly!M43*OFFSET('Project Map'!$J$2,N$2,0)</f>
        <v>0</v>
      </c>
      <c r="O43">
        <f ca="1">Monthly!N43*OFFSET('Project Map'!$J$2,O$2,0)</f>
        <v>0</v>
      </c>
      <c r="P43">
        <f ca="1">Monthly!O43*OFFSET('Project Map'!$J$2,P$2,0)</f>
        <v>70</v>
      </c>
      <c r="Q43">
        <f ca="1">Monthly!P43*OFFSET('Project Map'!$J$2,Q$2,0)</f>
        <v>80.5</v>
      </c>
      <c r="R43">
        <f ca="1">Monthly!Q43*OFFSET('Project Map'!$J$2,R$2,0)</f>
        <v>0</v>
      </c>
      <c r="S43">
        <f ca="1">Monthly!R43*OFFSET('Project Map'!$J$2,S$2,0)</f>
        <v>105</v>
      </c>
      <c r="T43">
        <f ca="1">Monthly!S43*OFFSET('Project Map'!$J$2,T$2,0)</f>
        <v>0</v>
      </c>
      <c r="U43">
        <f ca="1">Monthly!T43*OFFSET('Project Map'!$J$2,U$2,0)</f>
        <v>0</v>
      </c>
      <c r="V43">
        <f ca="1">Monthly!U43*OFFSET('Project Map'!$J$2,V$2,0)</f>
        <v>0</v>
      </c>
      <c r="W43">
        <f ca="1">Monthly!V43*OFFSET('Project Map'!$J$2,W$2,0)</f>
        <v>60</v>
      </c>
    </row>
    <row r="44" spans="2:23" x14ac:dyDescent="0.25">
      <c r="B44" s="6">
        <v>46905</v>
      </c>
      <c r="C44">
        <f t="shared" ca="1" si="0"/>
        <v>781.8</v>
      </c>
      <c r="D44">
        <f t="shared" ca="1" si="1"/>
        <v>581.79999999999995</v>
      </c>
      <c r="E44">
        <f t="shared" ca="1" si="2"/>
        <v>140</v>
      </c>
      <c r="F44">
        <f ca="1">Monthly!E44*OFFSET('Project Map'!$J$2,F$2,0)</f>
        <v>120</v>
      </c>
      <c r="G44">
        <f ca="1">Monthly!F44*OFFSET('Project Map'!$J$2,G$2,0)</f>
        <v>225</v>
      </c>
      <c r="H44">
        <f ca="1">Monthly!G44*OFFSET('Project Map'!$J$2,H$2,0)</f>
        <v>0</v>
      </c>
      <c r="I44">
        <f ca="1">Monthly!H44*OFFSET('Project Map'!$J$2,I$2,0)</f>
        <v>70</v>
      </c>
      <c r="J44">
        <f ca="1">Monthly!I44*OFFSET('Project Map'!$J$2,J$2,0)</f>
        <v>76.3</v>
      </c>
      <c r="K44">
        <f ca="1">Monthly!J44*OFFSET('Project Map'!$J$2,K$2,0)</f>
        <v>0</v>
      </c>
      <c r="L44">
        <f ca="1">Monthly!K44*OFFSET('Project Map'!$J$2,L$2,0)</f>
        <v>0</v>
      </c>
      <c r="M44">
        <f ca="1">Monthly!L44*OFFSET('Project Map'!$J$2,M$2,0)</f>
        <v>0</v>
      </c>
      <c r="N44">
        <f ca="1">Monthly!M44*OFFSET('Project Map'!$J$2,N$2,0)</f>
        <v>0</v>
      </c>
      <c r="O44">
        <f ca="1">Monthly!N44*OFFSET('Project Map'!$J$2,O$2,0)</f>
        <v>0</v>
      </c>
      <c r="P44">
        <f ca="1">Monthly!O44*OFFSET('Project Map'!$J$2,P$2,0)</f>
        <v>70</v>
      </c>
      <c r="Q44">
        <f ca="1">Monthly!P44*OFFSET('Project Map'!$J$2,Q$2,0)</f>
        <v>80.5</v>
      </c>
      <c r="R44">
        <f ca="1">Monthly!Q44*OFFSET('Project Map'!$J$2,R$2,0)</f>
        <v>0</v>
      </c>
      <c r="S44">
        <f ca="1">Monthly!R44*OFFSET('Project Map'!$J$2,S$2,0)</f>
        <v>140</v>
      </c>
      <c r="T44">
        <f ca="1">Monthly!S44*OFFSET('Project Map'!$J$2,T$2,0)</f>
        <v>0</v>
      </c>
      <c r="U44">
        <f ca="1">Monthly!T44*OFFSET('Project Map'!$J$2,U$2,0)</f>
        <v>0</v>
      </c>
      <c r="V44">
        <f ca="1">Monthly!U44*OFFSET('Project Map'!$J$2,V$2,0)</f>
        <v>0</v>
      </c>
      <c r="W44">
        <f ca="1">Monthly!V44*OFFSET('Project Map'!$J$2,W$2,0)</f>
        <v>60</v>
      </c>
    </row>
    <row r="45" spans="2:23" x14ac:dyDescent="0.25">
      <c r="B45" s="6">
        <v>46935</v>
      </c>
      <c r="C45">
        <f t="shared" ca="1" si="0"/>
        <v>1005.2</v>
      </c>
      <c r="D45">
        <f t="shared" ca="1" si="1"/>
        <v>752.7</v>
      </c>
      <c r="E45">
        <f t="shared" ca="1" si="2"/>
        <v>192.5</v>
      </c>
      <c r="F45">
        <f ca="1">Monthly!E45*OFFSET('Project Map'!$J$2,F$2,0)</f>
        <v>120</v>
      </c>
      <c r="G45">
        <f ca="1">Monthly!F45*OFFSET('Project Map'!$J$2,G$2,0)</f>
        <v>300</v>
      </c>
      <c r="H45">
        <f ca="1">Monthly!G45*OFFSET('Project Map'!$J$2,H$2,0)</f>
        <v>0</v>
      </c>
      <c r="I45">
        <f ca="1">Monthly!H45*OFFSET('Project Map'!$J$2,I$2,0)</f>
        <v>70</v>
      </c>
      <c r="J45">
        <f ca="1">Monthly!I45*OFFSET('Project Map'!$J$2,J$2,0)</f>
        <v>95.199999999999989</v>
      </c>
      <c r="K45">
        <f ca="1">Monthly!J45*OFFSET('Project Map'!$J$2,K$2,0)</f>
        <v>0</v>
      </c>
      <c r="L45">
        <f ca="1">Monthly!K45*OFFSET('Project Map'!$J$2,L$2,0)</f>
        <v>0</v>
      </c>
      <c r="M45">
        <f ca="1">Monthly!L45*OFFSET('Project Map'!$J$2,M$2,0)</f>
        <v>0</v>
      </c>
      <c r="N45">
        <f ca="1">Monthly!M45*OFFSET('Project Map'!$J$2,N$2,0)</f>
        <v>0</v>
      </c>
      <c r="O45">
        <f ca="1">Monthly!N45*OFFSET('Project Map'!$J$2,O$2,0)</f>
        <v>0</v>
      </c>
      <c r="P45">
        <f ca="1">Monthly!O45*OFFSET('Project Map'!$J$2,P$2,0)</f>
        <v>94.5</v>
      </c>
      <c r="Q45">
        <f ca="1">Monthly!P45*OFFSET('Project Map'!$J$2,Q$2,0)</f>
        <v>80.5</v>
      </c>
      <c r="R45">
        <f ca="1">Monthly!Q45*OFFSET('Project Map'!$J$2,R$2,0)</f>
        <v>0</v>
      </c>
      <c r="S45">
        <f ca="1">Monthly!R45*OFFSET('Project Map'!$J$2,S$2,0)</f>
        <v>140</v>
      </c>
      <c r="T45">
        <f ca="1">Monthly!S45*OFFSET('Project Map'!$J$2,T$2,0)</f>
        <v>0</v>
      </c>
      <c r="U45">
        <f ca="1">Monthly!T45*OFFSET('Project Map'!$J$2,U$2,0)</f>
        <v>0</v>
      </c>
      <c r="V45">
        <f ca="1">Monthly!U45*OFFSET('Project Map'!$J$2,V$2,0)</f>
        <v>105</v>
      </c>
      <c r="W45">
        <f ca="1">Monthly!V45*OFFSET('Project Map'!$J$2,W$2,0)</f>
        <v>60</v>
      </c>
    </row>
    <row r="46" spans="2:23" x14ac:dyDescent="0.25">
      <c r="B46" s="6">
        <v>46966</v>
      </c>
      <c r="C46">
        <f t="shared" ca="1" si="0"/>
        <v>1028.3</v>
      </c>
      <c r="D46">
        <f t="shared" ca="1" si="1"/>
        <v>775.8</v>
      </c>
      <c r="E46">
        <f t="shared" ca="1" si="2"/>
        <v>192.5</v>
      </c>
      <c r="F46">
        <f ca="1">Monthly!E46*OFFSET('Project Map'!$J$2,F$2,0)</f>
        <v>120</v>
      </c>
      <c r="G46">
        <f ca="1">Monthly!F46*OFFSET('Project Map'!$J$2,G$2,0)</f>
        <v>300</v>
      </c>
      <c r="H46">
        <f ca="1">Monthly!G46*OFFSET('Project Map'!$J$2,H$2,0)</f>
        <v>0</v>
      </c>
      <c r="I46">
        <f ca="1">Monthly!H46*OFFSET('Project Map'!$J$2,I$2,0)</f>
        <v>70</v>
      </c>
      <c r="J46">
        <f ca="1">Monthly!I46*OFFSET('Project Map'!$J$2,J$2,0)</f>
        <v>104.3</v>
      </c>
      <c r="K46">
        <f ca="1">Monthly!J46*OFFSET('Project Map'!$J$2,K$2,0)</f>
        <v>0</v>
      </c>
      <c r="L46">
        <f ca="1">Monthly!K46*OFFSET('Project Map'!$J$2,L$2,0)</f>
        <v>0</v>
      </c>
      <c r="M46">
        <f ca="1">Monthly!L46*OFFSET('Project Map'!$J$2,M$2,0)</f>
        <v>0</v>
      </c>
      <c r="N46">
        <f ca="1">Monthly!M46*OFFSET('Project Map'!$J$2,N$2,0)</f>
        <v>0</v>
      </c>
      <c r="O46">
        <f ca="1">Monthly!N46*OFFSET('Project Map'!$J$2,O$2,0)</f>
        <v>0</v>
      </c>
      <c r="P46">
        <f ca="1">Monthly!O46*OFFSET('Project Map'!$J$2,P$2,0)</f>
        <v>108.5</v>
      </c>
      <c r="Q46">
        <f ca="1">Monthly!P46*OFFSET('Project Map'!$J$2,Q$2,0)</f>
        <v>80.5</v>
      </c>
      <c r="R46">
        <f ca="1">Monthly!Q46*OFFSET('Project Map'!$J$2,R$2,0)</f>
        <v>0</v>
      </c>
      <c r="S46">
        <f ca="1">Monthly!R46*OFFSET('Project Map'!$J$2,S$2,0)</f>
        <v>140</v>
      </c>
      <c r="T46">
        <f ca="1">Monthly!S46*OFFSET('Project Map'!$J$2,T$2,0)</f>
        <v>0</v>
      </c>
      <c r="U46">
        <f ca="1">Monthly!T46*OFFSET('Project Map'!$J$2,U$2,0)</f>
        <v>0</v>
      </c>
      <c r="V46">
        <f ca="1">Monthly!U46*OFFSET('Project Map'!$J$2,V$2,0)</f>
        <v>105</v>
      </c>
      <c r="W46">
        <f ca="1">Monthly!V46*OFFSET('Project Map'!$J$2,W$2,0)</f>
        <v>60</v>
      </c>
    </row>
    <row r="47" spans="2:23" x14ac:dyDescent="0.25">
      <c r="B47" s="6">
        <v>46997</v>
      </c>
      <c r="C47">
        <f t="shared" ca="1" si="0"/>
        <v>1068.2</v>
      </c>
      <c r="D47">
        <f t="shared" ca="1" si="1"/>
        <v>780.7</v>
      </c>
      <c r="E47">
        <f t="shared" ca="1" si="2"/>
        <v>227.5</v>
      </c>
      <c r="F47">
        <f ca="1">Monthly!E47*OFFSET('Project Map'!$J$2,F$2,0)</f>
        <v>120</v>
      </c>
      <c r="G47">
        <f ca="1">Monthly!F47*OFFSET('Project Map'!$J$2,G$2,0)</f>
        <v>300</v>
      </c>
      <c r="H47">
        <f ca="1">Monthly!G47*OFFSET('Project Map'!$J$2,H$2,0)</f>
        <v>0</v>
      </c>
      <c r="I47">
        <f ca="1">Monthly!H47*OFFSET('Project Map'!$J$2,I$2,0)</f>
        <v>70</v>
      </c>
      <c r="J47">
        <f ca="1">Monthly!I47*OFFSET('Project Map'!$J$2,J$2,0)</f>
        <v>109.19999999999999</v>
      </c>
      <c r="K47">
        <f ca="1">Monthly!J47*OFFSET('Project Map'!$J$2,K$2,0)</f>
        <v>0</v>
      </c>
      <c r="L47">
        <f ca="1">Monthly!K47*OFFSET('Project Map'!$J$2,L$2,0)</f>
        <v>0</v>
      </c>
      <c r="M47">
        <f ca="1">Monthly!L47*OFFSET('Project Map'!$J$2,M$2,0)</f>
        <v>0</v>
      </c>
      <c r="N47">
        <f ca="1">Monthly!M47*OFFSET('Project Map'!$J$2,N$2,0)</f>
        <v>0</v>
      </c>
      <c r="O47">
        <f ca="1">Monthly!N47*OFFSET('Project Map'!$J$2,O$2,0)</f>
        <v>0</v>
      </c>
      <c r="P47">
        <f ca="1">Monthly!O47*OFFSET('Project Map'!$J$2,P$2,0)</f>
        <v>108.5</v>
      </c>
      <c r="Q47">
        <f ca="1">Monthly!P47*OFFSET('Project Map'!$J$2,Q$2,0)</f>
        <v>80.5</v>
      </c>
      <c r="R47">
        <f ca="1">Monthly!Q47*OFFSET('Project Map'!$J$2,R$2,0)</f>
        <v>0</v>
      </c>
      <c r="S47">
        <f ca="1">Monthly!R47*OFFSET('Project Map'!$J$2,S$2,0)</f>
        <v>175</v>
      </c>
      <c r="T47">
        <f ca="1">Monthly!S47*OFFSET('Project Map'!$J$2,T$2,0)</f>
        <v>0</v>
      </c>
      <c r="U47">
        <f ca="1">Monthly!T47*OFFSET('Project Map'!$J$2,U$2,0)</f>
        <v>0</v>
      </c>
      <c r="V47">
        <f ca="1">Monthly!U47*OFFSET('Project Map'!$J$2,V$2,0)</f>
        <v>105</v>
      </c>
      <c r="W47">
        <f ca="1">Monthly!V47*OFFSET('Project Map'!$J$2,W$2,0)</f>
        <v>60</v>
      </c>
    </row>
    <row r="48" spans="2:23" x14ac:dyDescent="0.25">
      <c r="B48" s="6">
        <v>47027</v>
      </c>
      <c r="C48">
        <f t="shared" ca="1" si="0"/>
        <v>1091.3</v>
      </c>
      <c r="D48">
        <f t="shared" ca="1" si="1"/>
        <v>803.8</v>
      </c>
      <c r="E48">
        <f t="shared" ca="1" si="2"/>
        <v>227.5</v>
      </c>
      <c r="F48">
        <f ca="1">Monthly!E48*OFFSET('Project Map'!$J$2,F$2,0)</f>
        <v>120</v>
      </c>
      <c r="G48">
        <f ca="1">Monthly!F48*OFFSET('Project Map'!$J$2,G$2,0)</f>
        <v>300</v>
      </c>
      <c r="H48">
        <f ca="1">Monthly!G48*OFFSET('Project Map'!$J$2,H$2,0)</f>
        <v>0</v>
      </c>
      <c r="I48">
        <f ca="1">Monthly!H48*OFFSET('Project Map'!$J$2,I$2,0)</f>
        <v>70</v>
      </c>
      <c r="J48">
        <f ca="1">Monthly!I48*OFFSET('Project Map'!$J$2,J$2,0)</f>
        <v>118.3</v>
      </c>
      <c r="K48">
        <f ca="1">Monthly!J48*OFFSET('Project Map'!$J$2,K$2,0)</f>
        <v>0</v>
      </c>
      <c r="L48">
        <f ca="1">Monthly!K48*OFFSET('Project Map'!$J$2,L$2,0)</f>
        <v>0</v>
      </c>
      <c r="M48">
        <f ca="1">Monthly!L48*OFFSET('Project Map'!$J$2,M$2,0)</f>
        <v>0</v>
      </c>
      <c r="N48">
        <f ca="1">Monthly!M48*OFFSET('Project Map'!$J$2,N$2,0)</f>
        <v>0</v>
      </c>
      <c r="O48">
        <f ca="1">Monthly!N48*OFFSET('Project Map'!$J$2,O$2,0)</f>
        <v>0</v>
      </c>
      <c r="P48">
        <f ca="1">Monthly!O48*OFFSET('Project Map'!$J$2,P$2,0)</f>
        <v>122.49999999999999</v>
      </c>
      <c r="Q48">
        <f ca="1">Monthly!P48*OFFSET('Project Map'!$J$2,Q$2,0)</f>
        <v>80.5</v>
      </c>
      <c r="R48">
        <f ca="1">Monthly!Q48*OFFSET('Project Map'!$J$2,R$2,0)</f>
        <v>0</v>
      </c>
      <c r="S48">
        <f ca="1">Monthly!R48*OFFSET('Project Map'!$J$2,S$2,0)</f>
        <v>175</v>
      </c>
      <c r="T48">
        <f ca="1">Monthly!S48*OFFSET('Project Map'!$J$2,T$2,0)</f>
        <v>0</v>
      </c>
      <c r="U48">
        <f ca="1">Monthly!T48*OFFSET('Project Map'!$J$2,U$2,0)</f>
        <v>0</v>
      </c>
      <c r="V48">
        <f ca="1">Monthly!U48*OFFSET('Project Map'!$J$2,V$2,0)</f>
        <v>105</v>
      </c>
      <c r="W48">
        <f ca="1">Monthly!V48*OFFSET('Project Map'!$J$2,W$2,0)</f>
        <v>60</v>
      </c>
    </row>
    <row r="49" spans="2:23" x14ac:dyDescent="0.25">
      <c r="B49" s="6">
        <v>47058</v>
      </c>
      <c r="C49">
        <f t="shared" ca="1" si="0"/>
        <v>1110.9000000000001</v>
      </c>
      <c r="D49">
        <f t="shared" ca="1" si="1"/>
        <v>823.4</v>
      </c>
      <c r="E49">
        <f t="shared" ca="1" si="2"/>
        <v>227.5</v>
      </c>
      <c r="F49">
        <f ca="1">Monthly!E49*OFFSET('Project Map'!$J$2,F$2,0)</f>
        <v>120</v>
      </c>
      <c r="G49">
        <f ca="1">Monthly!F49*OFFSET('Project Map'!$J$2,G$2,0)</f>
        <v>300</v>
      </c>
      <c r="H49">
        <f ca="1">Monthly!G49*OFFSET('Project Map'!$J$2,H$2,0)</f>
        <v>0</v>
      </c>
      <c r="I49">
        <f ca="1">Monthly!H49*OFFSET('Project Map'!$J$2,I$2,0)</f>
        <v>70</v>
      </c>
      <c r="J49">
        <f ca="1">Monthly!I49*OFFSET('Project Map'!$J$2,J$2,0)</f>
        <v>127.39999999999999</v>
      </c>
      <c r="K49">
        <f ca="1">Monthly!J49*OFFSET('Project Map'!$J$2,K$2,0)</f>
        <v>0</v>
      </c>
      <c r="L49">
        <f ca="1">Monthly!K49*OFFSET('Project Map'!$J$2,L$2,0)</f>
        <v>0</v>
      </c>
      <c r="M49">
        <f ca="1">Monthly!L49*OFFSET('Project Map'!$J$2,M$2,0)</f>
        <v>0</v>
      </c>
      <c r="N49">
        <f ca="1">Monthly!M49*OFFSET('Project Map'!$J$2,N$2,0)</f>
        <v>0</v>
      </c>
      <c r="O49">
        <f ca="1">Monthly!N49*OFFSET('Project Map'!$J$2,O$2,0)</f>
        <v>0</v>
      </c>
      <c r="P49">
        <f ca="1">Monthly!O49*OFFSET('Project Map'!$J$2,P$2,0)</f>
        <v>133</v>
      </c>
      <c r="Q49">
        <f ca="1">Monthly!P49*OFFSET('Project Map'!$J$2,Q$2,0)</f>
        <v>80.5</v>
      </c>
      <c r="R49">
        <f ca="1">Monthly!Q49*OFFSET('Project Map'!$J$2,R$2,0)</f>
        <v>0</v>
      </c>
      <c r="S49">
        <f ca="1">Monthly!R49*OFFSET('Project Map'!$J$2,S$2,0)</f>
        <v>175</v>
      </c>
      <c r="T49">
        <f ca="1">Monthly!S49*OFFSET('Project Map'!$J$2,T$2,0)</f>
        <v>0</v>
      </c>
      <c r="U49">
        <f ca="1">Monthly!T49*OFFSET('Project Map'!$J$2,U$2,0)</f>
        <v>0</v>
      </c>
      <c r="V49">
        <f ca="1">Monthly!U49*OFFSET('Project Map'!$J$2,V$2,0)</f>
        <v>105</v>
      </c>
      <c r="W49">
        <f ca="1">Monthly!V49*OFFSET('Project Map'!$J$2,W$2,0)</f>
        <v>60</v>
      </c>
    </row>
    <row r="50" spans="2:23" x14ac:dyDescent="0.25">
      <c r="B50" s="6">
        <v>47088</v>
      </c>
      <c r="C50">
        <f t="shared" ca="1" si="0"/>
        <v>1155</v>
      </c>
      <c r="D50">
        <f t="shared" ca="1" si="1"/>
        <v>832.5</v>
      </c>
      <c r="E50">
        <f t="shared" ca="1" si="2"/>
        <v>262.5</v>
      </c>
      <c r="F50">
        <f ca="1">Monthly!E50*OFFSET('Project Map'!$J$2,F$2,0)</f>
        <v>120</v>
      </c>
      <c r="G50">
        <f ca="1">Monthly!F50*OFFSET('Project Map'!$J$2,G$2,0)</f>
        <v>300</v>
      </c>
      <c r="H50">
        <f ca="1">Monthly!G50*OFFSET('Project Map'!$J$2,H$2,0)</f>
        <v>0</v>
      </c>
      <c r="I50">
        <f ca="1">Monthly!H50*OFFSET('Project Map'!$J$2,I$2,0)</f>
        <v>70</v>
      </c>
      <c r="J50">
        <f ca="1">Monthly!I50*OFFSET('Project Map'!$J$2,J$2,0)</f>
        <v>136.5</v>
      </c>
      <c r="K50">
        <f ca="1">Monthly!J50*OFFSET('Project Map'!$J$2,K$2,0)</f>
        <v>0</v>
      </c>
      <c r="L50">
        <f ca="1">Monthly!K50*OFFSET('Project Map'!$J$2,L$2,0)</f>
        <v>0</v>
      </c>
      <c r="M50">
        <f ca="1">Monthly!L50*OFFSET('Project Map'!$J$2,M$2,0)</f>
        <v>0</v>
      </c>
      <c r="N50">
        <f ca="1">Monthly!M50*OFFSET('Project Map'!$J$2,N$2,0)</f>
        <v>0</v>
      </c>
      <c r="O50">
        <f ca="1">Monthly!N50*OFFSET('Project Map'!$J$2,O$2,0)</f>
        <v>0</v>
      </c>
      <c r="P50">
        <f ca="1">Monthly!O50*OFFSET('Project Map'!$J$2,P$2,0)</f>
        <v>133</v>
      </c>
      <c r="Q50">
        <f ca="1">Monthly!P50*OFFSET('Project Map'!$J$2,Q$2,0)</f>
        <v>80.5</v>
      </c>
      <c r="R50">
        <f ca="1">Monthly!Q50*OFFSET('Project Map'!$J$2,R$2,0)</f>
        <v>0</v>
      </c>
      <c r="S50">
        <f ca="1">Monthly!R50*OFFSET('Project Map'!$J$2,S$2,0)</f>
        <v>210</v>
      </c>
      <c r="T50">
        <f ca="1">Monthly!S50*OFFSET('Project Map'!$J$2,T$2,0)</f>
        <v>0</v>
      </c>
      <c r="U50">
        <f ca="1">Monthly!T50*OFFSET('Project Map'!$J$2,U$2,0)</f>
        <v>0</v>
      </c>
      <c r="V50">
        <f ca="1">Monthly!U50*OFFSET('Project Map'!$J$2,V$2,0)</f>
        <v>105</v>
      </c>
      <c r="W50">
        <f ca="1">Monthly!V50*OFFSET('Project Map'!$J$2,W$2,0)</f>
        <v>60</v>
      </c>
    </row>
    <row r="51" spans="2:23" x14ac:dyDescent="0.25">
      <c r="B51" s="6">
        <v>47119</v>
      </c>
      <c r="C51">
        <f t="shared" ca="1" si="0"/>
        <v>1289.8499999999999</v>
      </c>
      <c r="D51">
        <f t="shared" ca="1" si="1"/>
        <v>967.35</v>
      </c>
      <c r="E51">
        <f t="shared" ca="1" si="2"/>
        <v>262.5</v>
      </c>
      <c r="F51">
        <f ca="1">Monthly!E51*OFFSET('Project Map'!$J$2,F$2,0)</f>
        <v>120</v>
      </c>
      <c r="G51">
        <f ca="1">Monthly!F51*OFFSET('Project Map'!$J$2,G$2,0)</f>
        <v>375</v>
      </c>
      <c r="H51">
        <f ca="1">Monthly!G51*OFFSET('Project Map'!$J$2,H$2,0)</f>
        <v>0</v>
      </c>
      <c r="I51">
        <f ca="1">Monthly!H51*OFFSET('Project Map'!$J$2,I$2,0)</f>
        <v>70</v>
      </c>
      <c r="J51">
        <f ca="1">Monthly!I51*OFFSET('Project Map'!$J$2,J$2,0)</f>
        <v>145.6</v>
      </c>
      <c r="K51">
        <f ca="1">Monthly!J51*OFFSET('Project Map'!$J$2,K$2,0)</f>
        <v>0</v>
      </c>
      <c r="L51">
        <f ca="1">Monthly!K51*OFFSET('Project Map'!$J$2,L$2,0)</f>
        <v>0</v>
      </c>
      <c r="M51">
        <f ca="1">Monthly!L51*OFFSET('Project Map'!$J$2,M$2,0)</f>
        <v>0</v>
      </c>
      <c r="N51">
        <f ca="1">Monthly!M51*OFFSET('Project Map'!$J$2,N$2,0)</f>
        <v>0</v>
      </c>
      <c r="O51">
        <f ca="1">Monthly!N51*OFFSET('Project Map'!$J$2,O$2,0)</f>
        <v>0</v>
      </c>
      <c r="P51">
        <f ca="1">Monthly!O51*OFFSET('Project Map'!$J$2,P$2,0)</f>
        <v>161</v>
      </c>
      <c r="Q51">
        <f ca="1">Monthly!P51*OFFSET('Project Map'!$J$2,Q$2,0)</f>
        <v>80.5</v>
      </c>
      <c r="R51">
        <f ca="1">Monthly!Q51*OFFSET('Project Map'!$J$2,R$2,0)</f>
        <v>0</v>
      </c>
      <c r="S51">
        <f ca="1">Monthly!R51*OFFSET('Project Map'!$J$2,S$2,0)</f>
        <v>210</v>
      </c>
      <c r="T51">
        <f ca="1">Monthly!S51*OFFSET('Project Map'!$J$2,T$2,0)</f>
        <v>0</v>
      </c>
      <c r="U51">
        <f ca="1">Monthly!T51*OFFSET('Project Map'!$J$2,U$2,0)</f>
        <v>22.75</v>
      </c>
      <c r="V51">
        <f ca="1">Monthly!U51*OFFSET('Project Map'!$J$2,V$2,0)</f>
        <v>105</v>
      </c>
      <c r="W51">
        <f ca="1">Monthly!V51*OFFSET('Project Map'!$J$2,W$2,0)</f>
        <v>60</v>
      </c>
    </row>
    <row r="52" spans="2:23" x14ac:dyDescent="0.25">
      <c r="B52" s="6">
        <v>47150</v>
      </c>
      <c r="C52">
        <f t="shared" ca="1" si="0"/>
        <v>1298.95</v>
      </c>
      <c r="D52">
        <f t="shared" ca="1" si="1"/>
        <v>976.45</v>
      </c>
      <c r="E52">
        <f t="shared" ca="1" si="2"/>
        <v>262.5</v>
      </c>
      <c r="F52">
        <f ca="1">Monthly!E52*OFFSET('Project Map'!$J$2,F$2,0)</f>
        <v>120</v>
      </c>
      <c r="G52">
        <f ca="1">Monthly!F52*OFFSET('Project Map'!$J$2,G$2,0)</f>
        <v>375</v>
      </c>
      <c r="H52">
        <f ca="1">Monthly!G52*OFFSET('Project Map'!$J$2,H$2,0)</f>
        <v>0</v>
      </c>
      <c r="I52">
        <f ca="1">Monthly!H52*OFFSET('Project Map'!$J$2,I$2,0)</f>
        <v>70</v>
      </c>
      <c r="J52">
        <f ca="1">Monthly!I52*OFFSET('Project Map'!$J$2,J$2,0)</f>
        <v>154.69999999999999</v>
      </c>
      <c r="K52">
        <f ca="1">Monthly!J52*OFFSET('Project Map'!$J$2,K$2,0)</f>
        <v>0</v>
      </c>
      <c r="L52">
        <f ca="1">Monthly!K52*OFFSET('Project Map'!$J$2,L$2,0)</f>
        <v>0</v>
      </c>
      <c r="M52">
        <f ca="1">Monthly!L52*OFFSET('Project Map'!$J$2,M$2,0)</f>
        <v>0</v>
      </c>
      <c r="N52">
        <f ca="1">Monthly!M52*OFFSET('Project Map'!$J$2,N$2,0)</f>
        <v>0</v>
      </c>
      <c r="O52">
        <f ca="1">Monthly!N52*OFFSET('Project Map'!$J$2,O$2,0)</f>
        <v>0</v>
      </c>
      <c r="P52">
        <f ca="1">Monthly!O52*OFFSET('Project Map'!$J$2,P$2,0)</f>
        <v>161</v>
      </c>
      <c r="Q52">
        <f ca="1">Monthly!P52*OFFSET('Project Map'!$J$2,Q$2,0)</f>
        <v>80.5</v>
      </c>
      <c r="R52">
        <f ca="1">Monthly!Q52*OFFSET('Project Map'!$J$2,R$2,0)</f>
        <v>0</v>
      </c>
      <c r="S52">
        <f ca="1">Monthly!R52*OFFSET('Project Map'!$J$2,S$2,0)</f>
        <v>210</v>
      </c>
      <c r="T52">
        <f ca="1">Monthly!S52*OFFSET('Project Map'!$J$2,T$2,0)</f>
        <v>0</v>
      </c>
      <c r="U52">
        <f ca="1">Monthly!T52*OFFSET('Project Map'!$J$2,U$2,0)</f>
        <v>22.75</v>
      </c>
      <c r="V52">
        <f ca="1">Monthly!U52*OFFSET('Project Map'!$J$2,V$2,0)</f>
        <v>105</v>
      </c>
      <c r="W52">
        <f ca="1">Monthly!V52*OFFSET('Project Map'!$J$2,W$2,0)</f>
        <v>60</v>
      </c>
    </row>
    <row r="53" spans="2:23" x14ac:dyDescent="0.25">
      <c r="B53" s="6">
        <v>47178</v>
      </c>
      <c r="C53">
        <f t="shared" ca="1" si="0"/>
        <v>1343.05</v>
      </c>
      <c r="D53">
        <f t="shared" ca="1" si="1"/>
        <v>985.55</v>
      </c>
      <c r="E53">
        <f t="shared" ca="1" si="2"/>
        <v>297.5</v>
      </c>
      <c r="F53">
        <f ca="1">Monthly!E53*OFFSET('Project Map'!$J$2,F$2,0)</f>
        <v>120</v>
      </c>
      <c r="G53">
        <f ca="1">Monthly!F53*OFFSET('Project Map'!$J$2,G$2,0)</f>
        <v>375</v>
      </c>
      <c r="H53">
        <f ca="1">Monthly!G53*OFFSET('Project Map'!$J$2,H$2,0)</f>
        <v>0</v>
      </c>
      <c r="I53">
        <f ca="1">Monthly!H53*OFFSET('Project Map'!$J$2,I$2,0)</f>
        <v>70</v>
      </c>
      <c r="J53">
        <f ca="1">Monthly!I53*OFFSET('Project Map'!$J$2,J$2,0)</f>
        <v>163.79999999999998</v>
      </c>
      <c r="K53">
        <f ca="1">Monthly!J53*OFFSET('Project Map'!$J$2,K$2,0)</f>
        <v>0</v>
      </c>
      <c r="L53">
        <f ca="1">Monthly!K53*OFFSET('Project Map'!$J$2,L$2,0)</f>
        <v>0</v>
      </c>
      <c r="M53">
        <f ca="1">Monthly!L53*OFFSET('Project Map'!$J$2,M$2,0)</f>
        <v>0</v>
      </c>
      <c r="N53">
        <f ca="1">Monthly!M53*OFFSET('Project Map'!$J$2,N$2,0)</f>
        <v>0</v>
      </c>
      <c r="O53">
        <f ca="1">Monthly!N53*OFFSET('Project Map'!$J$2,O$2,0)</f>
        <v>0</v>
      </c>
      <c r="P53">
        <f ca="1">Monthly!O53*OFFSET('Project Map'!$J$2,P$2,0)</f>
        <v>161</v>
      </c>
      <c r="Q53">
        <f ca="1">Monthly!P53*OFFSET('Project Map'!$J$2,Q$2,0)</f>
        <v>80.5</v>
      </c>
      <c r="R53">
        <f ca="1">Monthly!Q53*OFFSET('Project Map'!$J$2,R$2,0)</f>
        <v>0</v>
      </c>
      <c r="S53">
        <f ca="1">Monthly!R53*OFFSET('Project Map'!$J$2,S$2,0)</f>
        <v>244.99999999999997</v>
      </c>
      <c r="T53">
        <f ca="1">Monthly!S53*OFFSET('Project Map'!$J$2,T$2,0)</f>
        <v>0</v>
      </c>
      <c r="U53">
        <f ca="1">Monthly!T53*OFFSET('Project Map'!$J$2,U$2,0)</f>
        <v>22.75</v>
      </c>
      <c r="V53">
        <f ca="1">Monthly!U53*OFFSET('Project Map'!$J$2,V$2,0)</f>
        <v>105</v>
      </c>
      <c r="W53">
        <f ca="1">Monthly!V53*OFFSET('Project Map'!$J$2,W$2,0)</f>
        <v>60</v>
      </c>
    </row>
    <row r="54" spans="2:23" x14ac:dyDescent="0.25">
      <c r="B54" s="6">
        <v>47209</v>
      </c>
      <c r="C54">
        <f t="shared" ca="1" si="0"/>
        <v>1376.6499999999999</v>
      </c>
      <c r="D54">
        <f t="shared" ca="1" si="1"/>
        <v>1019.15</v>
      </c>
      <c r="E54">
        <f t="shared" ca="1" si="2"/>
        <v>297.5</v>
      </c>
      <c r="F54">
        <f ca="1">Monthly!E54*OFFSET('Project Map'!$J$2,F$2,0)</f>
        <v>120</v>
      </c>
      <c r="G54">
        <f ca="1">Monthly!F54*OFFSET('Project Map'!$J$2,G$2,0)</f>
        <v>375</v>
      </c>
      <c r="H54">
        <f ca="1">Monthly!G54*OFFSET('Project Map'!$J$2,H$2,0)</f>
        <v>0</v>
      </c>
      <c r="I54">
        <f ca="1">Monthly!H54*OFFSET('Project Map'!$J$2,I$2,0)</f>
        <v>70</v>
      </c>
      <c r="J54">
        <f ca="1">Monthly!I54*OFFSET('Project Map'!$J$2,J$2,0)</f>
        <v>172.89999999999998</v>
      </c>
      <c r="K54">
        <f ca="1">Monthly!J54*OFFSET('Project Map'!$J$2,K$2,0)</f>
        <v>0</v>
      </c>
      <c r="L54">
        <f ca="1">Monthly!K54*OFFSET('Project Map'!$J$2,L$2,0)</f>
        <v>0</v>
      </c>
      <c r="M54">
        <f ca="1">Monthly!L54*OFFSET('Project Map'!$J$2,M$2,0)</f>
        <v>0</v>
      </c>
      <c r="N54">
        <f ca="1">Monthly!M54*OFFSET('Project Map'!$J$2,N$2,0)</f>
        <v>0</v>
      </c>
      <c r="O54">
        <f ca="1">Monthly!N54*OFFSET('Project Map'!$J$2,O$2,0)</f>
        <v>0</v>
      </c>
      <c r="P54">
        <f ca="1">Monthly!O54*OFFSET('Project Map'!$J$2,P$2,0)</f>
        <v>185.5</v>
      </c>
      <c r="Q54">
        <f ca="1">Monthly!P54*OFFSET('Project Map'!$J$2,Q$2,0)</f>
        <v>80.5</v>
      </c>
      <c r="R54">
        <f ca="1">Monthly!Q54*OFFSET('Project Map'!$J$2,R$2,0)</f>
        <v>0</v>
      </c>
      <c r="S54">
        <f ca="1">Monthly!R54*OFFSET('Project Map'!$J$2,S$2,0)</f>
        <v>244.99999999999997</v>
      </c>
      <c r="T54">
        <f ca="1">Monthly!S54*OFFSET('Project Map'!$J$2,T$2,0)</f>
        <v>0</v>
      </c>
      <c r="U54">
        <f ca="1">Monthly!T54*OFFSET('Project Map'!$J$2,U$2,0)</f>
        <v>22.75</v>
      </c>
      <c r="V54">
        <f ca="1">Monthly!U54*OFFSET('Project Map'!$J$2,V$2,0)</f>
        <v>105</v>
      </c>
      <c r="W54">
        <f ca="1">Monthly!V54*OFFSET('Project Map'!$J$2,W$2,0)</f>
        <v>60</v>
      </c>
    </row>
    <row r="55" spans="2:23" x14ac:dyDescent="0.25">
      <c r="B55" s="6">
        <v>47239</v>
      </c>
      <c r="C55">
        <f t="shared" ca="1" si="0"/>
        <v>1385.75</v>
      </c>
      <c r="D55">
        <f t="shared" ca="1" si="1"/>
        <v>1028.25</v>
      </c>
      <c r="E55">
        <f t="shared" ca="1" si="2"/>
        <v>297.5</v>
      </c>
      <c r="F55">
        <f ca="1">Monthly!E55*OFFSET('Project Map'!$J$2,F$2,0)</f>
        <v>120</v>
      </c>
      <c r="G55">
        <f ca="1">Monthly!F55*OFFSET('Project Map'!$J$2,G$2,0)</f>
        <v>375</v>
      </c>
      <c r="H55">
        <f ca="1">Monthly!G55*OFFSET('Project Map'!$J$2,H$2,0)</f>
        <v>0</v>
      </c>
      <c r="I55">
        <f ca="1">Monthly!H55*OFFSET('Project Map'!$J$2,I$2,0)</f>
        <v>70</v>
      </c>
      <c r="J55">
        <f ca="1">Monthly!I55*OFFSET('Project Map'!$J$2,J$2,0)</f>
        <v>182</v>
      </c>
      <c r="K55">
        <f ca="1">Monthly!J55*OFFSET('Project Map'!$J$2,K$2,0)</f>
        <v>0</v>
      </c>
      <c r="L55">
        <f ca="1">Monthly!K55*OFFSET('Project Map'!$J$2,L$2,0)</f>
        <v>0</v>
      </c>
      <c r="M55">
        <f ca="1">Monthly!L55*OFFSET('Project Map'!$J$2,M$2,0)</f>
        <v>0</v>
      </c>
      <c r="N55">
        <f ca="1">Monthly!M55*OFFSET('Project Map'!$J$2,N$2,0)</f>
        <v>0</v>
      </c>
      <c r="O55">
        <f ca="1">Monthly!N55*OFFSET('Project Map'!$J$2,O$2,0)</f>
        <v>0</v>
      </c>
      <c r="P55">
        <f ca="1">Monthly!O55*OFFSET('Project Map'!$J$2,P$2,0)</f>
        <v>185.5</v>
      </c>
      <c r="Q55">
        <f ca="1">Monthly!P55*OFFSET('Project Map'!$J$2,Q$2,0)</f>
        <v>80.5</v>
      </c>
      <c r="R55">
        <f ca="1">Monthly!Q55*OFFSET('Project Map'!$J$2,R$2,0)</f>
        <v>0</v>
      </c>
      <c r="S55">
        <f ca="1">Monthly!R55*OFFSET('Project Map'!$J$2,S$2,0)</f>
        <v>244.99999999999997</v>
      </c>
      <c r="T55">
        <f ca="1">Monthly!S55*OFFSET('Project Map'!$J$2,T$2,0)</f>
        <v>0</v>
      </c>
      <c r="U55">
        <f ca="1">Monthly!T55*OFFSET('Project Map'!$J$2,U$2,0)</f>
        <v>22.75</v>
      </c>
      <c r="V55">
        <f ca="1">Monthly!U55*OFFSET('Project Map'!$J$2,V$2,0)</f>
        <v>105</v>
      </c>
      <c r="W55">
        <f ca="1">Monthly!V55*OFFSET('Project Map'!$J$2,W$2,0)</f>
        <v>60</v>
      </c>
    </row>
    <row r="56" spans="2:23" x14ac:dyDescent="0.25">
      <c r="B56" s="6">
        <v>47270</v>
      </c>
      <c r="C56">
        <f t="shared" ca="1" si="0"/>
        <v>1429.85</v>
      </c>
      <c r="D56">
        <f t="shared" ca="1" si="1"/>
        <v>1037.3499999999999</v>
      </c>
      <c r="E56">
        <f t="shared" ca="1" si="2"/>
        <v>332.5</v>
      </c>
      <c r="F56">
        <f ca="1">Monthly!E56*OFFSET('Project Map'!$J$2,F$2,0)</f>
        <v>120</v>
      </c>
      <c r="G56">
        <f ca="1">Monthly!F56*OFFSET('Project Map'!$J$2,G$2,0)</f>
        <v>375</v>
      </c>
      <c r="H56">
        <f ca="1">Monthly!G56*OFFSET('Project Map'!$J$2,H$2,0)</f>
        <v>0</v>
      </c>
      <c r="I56">
        <f ca="1">Monthly!H56*OFFSET('Project Map'!$J$2,I$2,0)</f>
        <v>70</v>
      </c>
      <c r="J56">
        <f ca="1">Monthly!I56*OFFSET('Project Map'!$J$2,J$2,0)</f>
        <v>191.1</v>
      </c>
      <c r="K56">
        <f ca="1">Monthly!J56*OFFSET('Project Map'!$J$2,K$2,0)</f>
        <v>0</v>
      </c>
      <c r="L56">
        <f ca="1">Monthly!K56*OFFSET('Project Map'!$J$2,L$2,0)</f>
        <v>0</v>
      </c>
      <c r="M56">
        <f ca="1">Monthly!L56*OFFSET('Project Map'!$J$2,M$2,0)</f>
        <v>0</v>
      </c>
      <c r="N56">
        <f ca="1">Monthly!M56*OFFSET('Project Map'!$J$2,N$2,0)</f>
        <v>0</v>
      </c>
      <c r="O56">
        <f ca="1">Monthly!N56*OFFSET('Project Map'!$J$2,O$2,0)</f>
        <v>0</v>
      </c>
      <c r="P56">
        <f ca="1">Monthly!O56*OFFSET('Project Map'!$J$2,P$2,0)</f>
        <v>185.5</v>
      </c>
      <c r="Q56">
        <f ca="1">Monthly!P56*OFFSET('Project Map'!$J$2,Q$2,0)</f>
        <v>80.5</v>
      </c>
      <c r="R56">
        <f ca="1">Monthly!Q56*OFFSET('Project Map'!$J$2,R$2,0)</f>
        <v>0</v>
      </c>
      <c r="S56">
        <f ca="1">Monthly!R56*OFFSET('Project Map'!$J$2,S$2,0)</f>
        <v>280</v>
      </c>
      <c r="T56">
        <f ca="1">Monthly!S56*OFFSET('Project Map'!$J$2,T$2,0)</f>
        <v>0</v>
      </c>
      <c r="U56">
        <f ca="1">Monthly!T56*OFFSET('Project Map'!$J$2,U$2,0)</f>
        <v>22.75</v>
      </c>
      <c r="V56">
        <f ca="1">Monthly!U56*OFFSET('Project Map'!$J$2,V$2,0)</f>
        <v>105</v>
      </c>
      <c r="W56">
        <f ca="1">Monthly!V56*OFFSET('Project Map'!$J$2,W$2,0)</f>
        <v>60</v>
      </c>
    </row>
    <row r="57" spans="2:23" x14ac:dyDescent="0.25">
      <c r="B57" s="6">
        <v>47300</v>
      </c>
      <c r="C57">
        <f t="shared" ca="1" si="0"/>
        <v>1598.95</v>
      </c>
      <c r="D57">
        <f t="shared" ca="1" si="1"/>
        <v>1153.95</v>
      </c>
      <c r="E57">
        <f t="shared" ca="1" si="2"/>
        <v>385</v>
      </c>
      <c r="F57">
        <f ca="1">Monthly!E57*OFFSET('Project Map'!$J$2,F$2,0)</f>
        <v>120</v>
      </c>
      <c r="G57">
        <f ca="1">Monthly!F57*OFFSET('Project Map'!$J$2,G$2,0)</f>
        <v>402</v>
      </c>
      <c r="H57">
        <f ca="1">Monthly!G57*OFFSET('Project Map'!$J$2,H$2,0)</f>
        <v>0</v>
      </c>
      <c r="I57">
        <f ca="1">Monthly!H57*OFFSET('Project Map'!$J$2,I$2,0)</f>
        <v>70</v>
      </c>
      <c r="J57">
        <f ca="1">Monthly!I57*OFFSET('Project Map'!$J$2,J$2,0)</f>
        <v>200.2</v>
      </c>
      <c r="K57">
        <f ca="1">Monthly!J57*OFFSET('Project Map'!$J$2,K$2,0)</f>
        <v>0</v>
      </c>
      <c r="L57">
        <f ca="1">Monthly!K57*OFFSET('Project Map'!$J$2,L$2,0)</f>
        <v>0</v>
      </c>
      <c r="M57">
        <f ca="1">Monthly!L57*OFFSET('Project Map'!$J$2,M$2,0)</f>
        <v>0</v>
      </c>
      <c r="N57">
        <f ca="1">Monthly!M57*OFFSET('Project Map'!$J$2,N$2,0)</f>
        <v>0</v>
      </c>
      <c r="O57">
        <f ca="1">Monthly!N57*OFFSET('Project Map'!$J$2,O$2,0)</f>
        <v>0</v>
      </c>
      <c r="P57">
        <f ca="1">Monthly!O57*OFFSET('Project Map'!$J$2,P$2,0)</f>
        <v>213.5</v>
      </c>
      <c r="Q57">
        <f ca="1">Monthly!P57*OFFSET('Project Map'!$J$2,Q$2,0)</f>
        <v>80.5</v>
      </c>
      <c r="R57">
        <f ca="1">Monthly!Q57*OFFSET('Project Map'!$J$2,R$2,0)</f>
        <v>0</v>
      </c>
      <c r="S57">
        <f ca="1">Monthly!R57*OFFSET('Project Map'!$J$2,S$2,0)</f>
        <v>280</v>
      </c>
      <c r="T57">
        <f ca="1">Monthly!S57*OFFSET('Project Map'!$J$2,T$2,0)</f>
        <v>0</v>
      </c>
      <c r="U57">
        <f ca="1">Monthly!T57*OFFSET('Project Map'!$J$2,U$2,0)</f>
        <v>22.75</v>
      </c>
      <c r="V57">
        <f ca="1">Monthly!U57*OFFSET('Project Map'!$J$2,V$2,0)</f>
        <v>210</v>
      </c>
      <c r="W57">
        <f ca="1">Monthly!V57*OFFSET('Project Map'!$J$2,W$2,0)</f>
        <v>60</v>
      </c>
    </row>
    <row r="58" spans="2:23" x14ac:dyDescent="0.25">
      <c r="B58" s="6">
        <v>47331</v>
      </c>
      <c r="C58">
        <f t="shared" ca="1" si="0"/>
        <v>1608.05</v>
      </c>
      <c r="D58">
        <f t="shared" ca="1" si="1"/>
        <v>1163.05</v>
      </c>
      <c r="E58">
        <f t="shared" ca="1" si="2"/>
        <v>385</v>
      </c>
      <c r="F58">
        <f ca="1">Monthly!E58*OFFSET('Project Map'!$J$2,F$2,0)</f>
        <v>120</v>
      </c>
      <c r="G58">
        <f ca="1">Monthly!F58*OFFSET('Project Map'!$J$2,G$2,0)</f>
        <v>402</v>
      </c>
      <c r="H58">
        <f ca="1">Monthly!G58*OFFSET('Project Map'!$J$2,H$2,0)</f>
        <v>0</v>
      </c>
      <c r="I58">
        <f ca="1">Monthly!H58*OFFSET('Project Map'!$J$2,I$2,0)</f>
        <v>70</v>
      </c>
      <c r="J58">
        <f ca="1">Monthly!I58*OFFSET('Project Map'!$J$2,J$2,0)</f>
        <v>209.29999999999998</v>
      </c>
      <c r="K58">
        <f ca="1">Monthly!J58*OFFSET('Project Map'!$J$2,K$2,0)</f>
        <v>0</v>
      </c>
      <c r="L58">
        <f ca="1">Monthly!K58*OFFSET('Project Map'!$J$2,L$2,0)</f>
        <v>0</v>
      </c>
      <c r="M58">
        <f ca="1">Monthly!L58*OFFSET('Project Map'!$J$2,M$2,0)</f>
        <v>0</v>
      </c>
      <c r="N58">
        <f ca="1">Monthly!M58*OFFSET('Project Map'!$J$2,N$2,0)</f>
        <v>0</v>
      </c>
      <c r="O58">
        <f ca="1">Monthly!N58*OFFSET('Project Map'!$J$2,O$2,0)</f>
        <v>0</v>
      </c>
      <c r="P58">
        <f ca="1">Monthly!O58*OFFSET('Project Map'!$J$2,P$2,0)</f>
        <v>213.5</v>
      </c>
      <c r="Q58">
        <f ca="1">Monthly!P58*OFFSET('Project Map'!$J$2,Q$2,0)</f>
        <v>80.5</v>
      </c>
      <c r="R58">
        <f ca="1">Monthly!Q58*OFFSET('Project Map'!$J$2,R$2,0)</f>
        <v>0</v>
      </c>
      <c r="S58">
        <f ca="1">Monthly!R58*OFFSET('Project Map'!$J$2,S$2,0)</f>
        <v>280</v>
      </c>
      <c r="T58">
        <f ca="1">Monthly!S58*OFFSET('Project Map'!$J$2,T$2,0)</f>
        <v>0</v>
      </c>
      <c r="U58">
        <f ca="1">Monthly!T58*OFFSET('Project Map'!$J$2,U$2,0)</f>
        <v>22.75</v>
      </c>
      <c r="V58">
        <f ca="1">Monthly!U58*OFFSET('Project Map'!$J$2,V$2,0)</f>
        <v>210</v>
      </c>
      <c r="W58">
        <f ca="1">Monthly!V58*OFFSET('Project Map'!$J$2,W$2,0)</f>
        <v>60</v>
      </c>
    </row>
    <row r="59" spans="2:23" x14ac:dyDescent="0.25">
      <c r="B59" s="6">
        <v>47362</v>
      </c>
      <c r="C59">
        <f t="shared" ca="1" si="0"/>
        <v>1608.75</v>
      </c>
      <c r="D59">
        <f t="shared" ca="1" si="1"/>
        <v>1163.75</v>
      </c>
      <c r="E59">
        <f t="shared" ca="1" si="2"/>
        <v>385</v>
      </c>
      <c r="F59">
        <f ca="1">Monthly!E59*OFFSET('Project Map'!$J$2,F$2,0)</f>
        <v>120</v>
      </c>
      <c r="G59">
        <f ca="1">Monthly!F59*OFFSET('Project Map'!$J$2,G$2,0)</f>
        <v>402</v>
      </c>
      <c r="H59">
        <f ca="1">Monthly!G59*OFFSET('Project Map'!$J$2,H$2,0)</f>
        <v>0</v>
      </c>
      <c r="I59">
        <f ca="1">Monthly!H59*OFFSET('Project Map'!$J$2,I$2,0)</f>
        <v>70</v>
      </c>
      <c r="J59">
        <f ca="1">Monthly!I59*OFFSET('Project Map'!$J$2,J$2,0)</f>
        <v>210</v>
      </c>
      <c r="K59">
        <f ca="1">Monthly!J59*OFFSET('Project Map'!$J$2,K$2,0)</f>
        <v>0</v>
      </c>
      <c r="L59">
        <f ca="1">Monthly!K59*OFFSET('Project Map'!$J$2,L$2,0)</f>
        <v>0</v>
      </c>
      <c r="M59">
        <f ca="1">Monthly!L59*OFFSET('Project Map'!$J$2,M$2,0)</f>
        <v>0</v>
      </c>
      <c r="N59">
        <f ca="1">Monthly!M59*OFFSET('Project Map'!$J$2,N$2,0)</f>
        <v>0</v>
      </c>
      <c r="O59">
        <f ca="1">Monthly!N59*OFFSET('Project Map'!$J$2,O$2,0)</f>
        <v>0</v>
      </c>
      <c r="P59">
        <f ca="1">Monthly!O59*OFFSET('Project Map'!$J$2,P$2,0)</f>
        <v>213.5</v>
      </c>
      <c r="Q59">
        <f ca="1">Monthly!P59*OFFSET('Project Map'!$J$2,Q$2,0)</f>
        <v>80.5</v>
      </c>
      <c r="R59">
        <f ca="1">Monthly!Q59*OFFSET('Project Map'!$J$2,R$2,0)</f>
        <v>0</v>
      </c>
      <c r="S59">
        <f ca="1">Monthly!R59*OFFSET('Project Map'!$J$2,S$2,0)</f>
        <v>280</v>
      </c>
      <c r="T59">
        <f ca="1">Monthly!S59*OFFSET('Project Map'!$J$2,T$2,0)</f>
        <v>0</v>
      </c>
      <c r="U59">
        <f ca="1">Monthly!T59*OFFSET('Project Map'!$J$2,U$2,0)</f>
        <v>22.75</v>
      </c>
      <c r="V59">
        <f ca="1">Monthly!U59*OFFSET('Project Map'!$J$2,V$2,0)</f>
        <v>210</v>
      </c>
      <c r="W59">
        <f ca="1">Monthly!V59*OFFSET('Project Map'!$J$2,W$2,0)</f>
        <v>60</v>
      </c>
    </row>
    <row r="60" spans="2:23" x14ac:dyDescent="0.25">
      <c r="B60" s="6">
        <v>47392</v>
      </c>
      <c r="C60">
        <f t="shared" ca="1" si="0"/>
        <v>1650.75</v>
      </c>
      <c r="D60">
        <f t="shared" ca="1" si="1"/>
        <v>1205.75</v>
      </c>
      <c r="E60">
        <f t="shared" ca="1" si="2"/>
        <v>385</v>
      </c>
      <c r="F60">
        <f ca="1">Monthly!E60*OFFSET('Project Map'!$J$2,F$2,0)</f>
        <v>120</v>
      </c>
      <c r="G60">
        <f ca="1">Monthly!F60*OFFSET('Project Map'!$J$2,G$2,0)</f>
        <v>402</v>
      </c>
      <c r="H60">
        <f ca="1">Monthly!G60*OFFSET('Project Map'!$J$2,H$2,0)</f>
        <v>0</v>
      </c>
      <c r="I60">
        <f ca="1">Monthly!H60*OFFSET('Project Map'!$J$2,I$2,0)</f>
        <v>70</v>
      </c>
      <c r="J60">
        <f ca="1">Monthly!I60*OFFSET('Project Map'!$J$2,J$2,0)</f>
        <v>227.49999999999997</v>
      </c>
      <c r="K60">
        <f ca="1">Monthly!J60*OFFSET('Project Map'!$J$2,K$2,0)</f>
        <v>0</v>
      </c>
      <c r="L60">
        <f ca="1">Monthly!K60*OFFSET('Project Map'!$J$2,L$2,0)</f>
        <v>0</v>
      </c>
      <c r="M60">
        <f ca="1">Monthly!L60*OFFSET('Project Map'!$J$2,M$2,0)</f>
        <v>0</v>
      </c>
      <c r="N60">
        <f ca="1">Monthly!M60*OFFSET('Project Map'!$J$2,N$2,0)</f>
        <v>0</v>
      </c>
      <c r="O60">
        <f ca="1">Monthly!N60*OFFSET('Project Map'!$J$2,O$2,0)</f>
        <v>0</v>
      </c>
      <c r="P60">
        <f ca="1">Monthly!O60*OFFSET('Project Map'!$J$2,P$2,0)</f>
        <v>237.99999999999997</v>
      </c>
      <c r="Q60">
        <f ca="1">Monthly!P60*OFFSET('Project Map'!$J$2,Q$2,0)</f>
        <v>80.5</v>
      </c>
      <c r="R60">
        <f ca="1">Monthly!Q60*OFFSET('Project Map'!$J$2,R$2,0)</f>
        <v>0</v>
      </c>
      <c r="S60">
        <f ca="1">Monthly!R60*OFFSET('Project Map'!$J$2,S$2,0)</f>
        <v>280</v>
      </c>
      <c r="T60">
        <f ca="1">Monthly!S60*OFFSET('Project Map'!$J$2,T$2,0)</f>
        <v>0</v>
      </c>
      <c r="U60">
        <f ca="1">Monthly!T60*OFFSET('Project Map'!$J$2,U$2,0)</f>
        <v>22.75</v>
      </c>
      <c r="V60">
        <f ca="1">Monthly!U60*OFFSET('Project Map'!$J$2,V$2,0)</f>
        <v>210</v>
      </c>
      <c r="W60">
        <f ca="1">Monthly!V60*OFFSET('Project Map'!$J$2,W$2,0)</f>
        <v>60</v>
      </c>
    </row>
    <row r="61" spans="2:23" x14ac:dyDescent="0.25">
      <c r="B61" s="6">
        <v>47423</v>
      </c>
      <c r="C61">
        <f t="shared" ca="1" si="0"/>
        <v>1659.85</v>
      </c>
      <c r="D61">
        <f t="shared" ca="1" si="1"/>
        <v>1214.8499999999999</v>
      </c>
      <c r="E61">
        <f t="shared" ca="1" si="2"/>
        <v>385</v>
      </c>
      <c r="F61">
        <f ca="1">Monthly!E61*OFFSET('Project Map'!$J$2,F$2,0)</f>
        <v>120</v>
      </c>
      <c r="G61">
        <f ca="1">Monthly!F61*OFFSET('Project Map'!$J$2,G$2,0)</f>
        <v>402</v>
      </c>
      <c r="H61">
        <f ca="1">Monthly!G61*OFFSET('Project Map'!$J$2,H$2,0)</f>
        <v>0</v>
      </c>
      <c r="I61">
        <f ca="1">Monthly!H61*OFFSET('Project Map'!$J$2,I$2,0)</f>
        <v>70</v>
      </c>
      <c r="J61">
        <f ca="1">Monthly!I61*OFFSET('Project Map'!$J$2,J$2,0)</f>
        <v>236.6</v>
      </c>
      <c r="K61">
        <f ca="1">Monthly!J61*OFFSET('Project Map'!$J$2,K$2,0)</f>
        <v>0</v>
      </c>
      <c r="L61">
        <f ca="1">Monthly!K61*OFFSET('Project Map'!$J$2,L$2,0)</f>
        <v>0</v>
      </c>
      <c r="M61">
        <f ca="1">Monthly!L61*OFFSET('Project Map'!$J$2,M$2,0)</f>
        <v>0</v>
      </c>
      <c r="N61">
        <f ca="1">Monthly!M61*OFFSET('Project Map'!$J$2,N$2,0)</f>
        <v>0</v>
      </c>
      <c r="O61">
        <f ca="1">Monthly!N61*OFFSET('Project Map'!$J$2,O$2,0)</f>
        <v>0</v>
      </c>
      <c r="P61">
        <f ca="1">Monthly!O61*OFFSET('Project Map'!$J$2,P$2,0)</f>
        <v>237.99999999999997</v>
      </c>
      <c r="Q61">
        <f ca="1">Monthly!P61*OFFSET('Project Map'!$J$2,Q$2,0)</f>
        <v>80.5</v>
      </c>
      <c r="R61">
        <f ca="1">Monthly!Q61*OFFSET('Project Map'!$J$2,R$2,0)</f>
        <v>0</v>
      </c>
      <c r="S61">
        <f ca="1">Monthly!R61*OFFSET('Project Map'!$J$2,S$2,0)</f>
        <v>280</v>
      </c>
      <c r="T61">
        <f ca="1">Monthly!S61*OFFSET('Project Map'!$J$2,T$2,0)</f>
        <v>0</v>
      </c>
      <c r="U61">
        <f ca="1">Monthly!T61*OFFSET('Project Map'!$J$2,U$2,0)</f>
        <v>22.75</v>
      </c>
      <c r="V61">
        <f ca="1">Monthly!U61*OFFSET('Project Map'!$J$2,V$2,0)</f>
        <v>210</v>
      </c>
      <c r="W61">
        <f ca="1">Monthly!V61*OFFSET('Project Map'!$J$2,W$2,0)</f>
        <v>60</v>
      </c>
    </row>
    <row r="62" spans="2:23" x14ac:dyDescent="0.25">
      <c r="B62" s="6">
        <v>47453</v>
      </c>
      <c r="C62">
        <f t="shared" ca="1" si="0"/>
        <v>1677.35</v>
      </c>
      <c r="D62">
        <f t="shared" ca="1" si="1"/>
        <v>1232.3499999999999</v>
      </c>
      <c r="E62">
        <f t="shared" ca="1" si="2"/>
        <v>385</v>
      </c>
      <c r="F62">
        <f ca="1">Monthly!E62*OFFSET('Project Map'!$J$2,F$2,0)</f>
        <v>120</v>
      </c>
      <c r="G62">
        <f ca="1">Monthly!F62*OFFSET('Project Map'!$J$2,G$2,0)</f>
        <v>402</v>
      </c>
      <c r="H62">
        <f ca="1">Monthly!G62*OFFSET('Project Map'!$J$2,H$2,0)</f>
        <v>0</v>
      </c>
      <c r="I62">
        <f ca="1">Monthly!H62*OFFSET('Project Map'!$J$2,I$2,0)</f>
        <v>70</v>
      </c>
      <c r="J62">
        <f ca="1">Monthly!I62*OFFSET('Project Map'!$J$2,J$2,0)</f>
        <v>254.1</v>
      </c>
      <c r="K62">
        <f ca="1">Monthly!J62*OFFSET('Project Map'!$J$2,K$2,0)</f>
        <v>0</v>
      </c>
      <c r="L62">
        <f ca="1">Monthly!K62*OFFSET('Project Map'!$J$2,L$2,0)</f>
        <v>0</v>
      </c>
      <c r="M62">
        <f ca="1">Monthly!L62*OFFSET('Project Map'!$J$2,M$2,0)</f>
        <v>0</v>
      </c>
      <c r="N62">
        <f ca="1">Monthly!M62*OFFSET('Project Map'!$J$2,N$2,0)</f>
        <v>0</v>
      </c>
      <c r="O62">
        <f ca="1">Monthly!N62*OFFSET('Project Map'!$J$2,O$2,0)</f>
        <v>0</v>
      </c>
      <c r="P62">
        <f ca="1">Monthly!O62*OFFSET('Project Map'!$J$2,P$2,0)</f>
        <v>237.99999999999997</v>
      </c>
      <c r="Q62">
        <f ca="1">Monthly!P62*OFFSET('Project Map'!$J$2,Q$2,0)</f>
        <v>80.5</v>
      </c>
      <c r="R62">
        <f ca="1">Monthly!Q62*OFFSET('Project Map'!$J$2,R$2,0)</f>
        <v>0</v>
      </c>
      <c r="S62">
        <f ca="1">Monthly!R62*OFFSET('Project Map'!$J$2,S$2,0)</f>
        <v>280</v>
      </c>
      <c r="T62">
        <f ca="1">Monthly!S62*OFFSET('Project Map'!$J$2,T$2,0)</f>
        <v>0</v>
      </c>
      <c r="U62">
        <f ca="1">Monthly!T62*OFFSET('Project Map'!$J$2,U$2,0)</f>
        <v>22.75</v>
      </c>
      <c r="V62">
        <f ca="1">Monthly!U62*OFFSET('Project Map'!$J$2,V$2,0)</f>
        <v>210</v>
      </c>
      <c r="W62">
        <f ca="1">Monthly!V62*OFFSET('Project Map'!$J$2,W$2,0)</f>
        <v>60</v>
      </c>
    </row>
    <row r="63" spans="2:23" x14ac:dyDescent="0.25">
      <c r="B63" s="6">
        <v>47484</v>
      </c>
      <c r="C63">
        <f t="shared" ca="1" si="0"/>
        <v>1893.75</v>
      </c>
      <c r="D63">
        <f t="shared" ca="1" si="1"/>
        <v>1410.25</v>
      </c>
      <c r="E63">
        <f t="shared" ca="1" si="2"/>
        <v>423.5</v>
      </c>
      <c r="F63">
        <f ca="1">Monthly!E63*OFFSET('Project Map'!$J$2,F$2,0)</f>
        <v>120</v>
      </c>
      <c r="G63">
        <f ca="1">Monthly!F63*OFFSET('Project Map'!$J$2,G$2,0)</f>
        <v>402</v>
      </c>
      <c r="H63">
        <f ca="1">Monthly!G63*OFFSET('Project Map'!$J$2,H$2,0)</f>
        <v>105</v>
      </c>
      <c r="I63">
        <f ca="1">Monthly!H63*OFFSET('Project Map'!$J$2,I$2,0)</f>
        <v>70</v>
      </c>
      <c r="J63">
        <f ca="1">Monthly!I63*OFFSET('Project Map'!$J$2,J$2,0)</f>
        <v>262.5</v>
      </c>
      <c r="K63">
        <f ca="1">Monthly!J63*OFFSET('Project Map'!$J$2,K$2,0)</f>
        <v>0</v>
      </c>
      <c r="L63">
        <f ca="1">Monthly!K63*OFFSET('Project Map'!$J$2,L$2,0)</f>
        <v>0</v>
      </c>
      <c r="M63">
        <f ca="1">Monthly!L63*OFFSET('Project Map'!$J$2,M$2,0)</f>
        <v>0</v>
      </c>
      <c r="N63">
        <f ca="1">Monthly!M63*OFFSET('Project Map'!$J$2,N$2,0)</f>
        <v>77</v>
      </c>
      <c r="O63">
        <f ca="1">Monthly!N63*OFFSET('Project Map'!$J$2,O$2,0)</f>
        <v>0</v>
      </c>
      <c r="P63">
        <f ca="1">Monthly!O63*OFFSET('Project Map'!$J$2,P$2,0)</f>
        <v>251.99999999999997</v>
      </c>
      <c r="Q63">
        <f ca="1">Monthly!P63*OFFSET('Project Map'!$J$2,Q$2,0)</f>
        <v>80.5</v>
      </c>
      <c r="R63">
        <f ca="1">Monthly!Q63*OFFSET('Project Map'!$J$2,R$2,0)</f>
        <v>0</v>
      </c>
      <c r="S63">
        <f ca="1">Monthly!R63*OFFSET('Project Map'!$J$2,S$2,0)</f>
        <v>280</v>
      </c>
      <c r="T63">
        <f ca="1">Monthly!S63*OFFSET('Project Map'!$J$2,T$2,0)</f>
        <v>12</v>
      </c>
      <c r="U63">
        <f ca="1">Monthly!T63*OFFSET('Project Map'!$J$2,U$2,0)</f>
        <v>22.75</v>
      </c>
      <c r="V63">
        <f ca="1">Monthly!U63*OFFSET('Project Map'!$J$2,V$2,0)</f>
        <v>210</v>
      </c>
      <c r="W63">
        <f ca="1">Monthly!V63*OFFSET('Project Map'!$J$2,W$2,0)</f>
        <v>60</v>
      </c>
    </row>
    <row r="64" spans="2:23" x14ac:dyDescent="0.25">
      <c r="B64" s="6">
        <v>47515</v>
      </c>
      <c r="C64">
        <f t="shared" ca="1" si="0"/>
        <v>1902.85</v>
      </c>
      <c r="D64">
        <f t="shared" ca="1" si="1"/>
        <v>1419.35</v>
      </c>
      <c r="E64">
        <f t="shared" ca="1" si="2"/>
        <v>423.5</v>
      </c>
      <c r="F64">
        <f ca="1">Monthly!E64*OFFSET('Project Map'!$J$2,F$2,0)</f>
        <v>120</v>
      </c>
      <c r="G64">
        <f ca="1">Monthly!F64*OFFSET('Project Map'!$J$2,G$2,0)</f>
        <v>402</v>
      </c>
      <c r="H64">
        <f ca="1">Monthly!G64*OFFSET('Project Map'!$J$2,H$2,0)</f>
        <v>105</v>
      </c>
      <c r="I64">
        <f ca="1">Monthly!H64*OFFSET('Project Map'!$J$2,I$2,0)</f>
        <v>70</v>
      </c>
      <c r="J64">
        <f ca="1">Monthly!I64*OFFSET('Project Map'!$J$2,J$2,0)</f>
        <v>271.59999999999997</v>
      </c>
      <c r="K64">
        <f ca="1">Monthly!J64*OFFSET('Project Map'!$J$2,K$2,0)</f>
        <v>0</v>
      </c>
      <c r="L64">
        <f ca="1">Monthly!K64*OFFSET('Project Map'!$J$2,L$2,0)</f>
        <v>0</v>
      </c>
      <c r="M64">
        <f ca="1">Monthly!L64*OFFSET('Project Map'!$J$2,M$2,0)</f>
        <v>0</v>
      </c>
      <c r="N64">
        <f ca="1">Monthly!M64*OFFSET('Project Map'!$J$2,N$2,0)</f>
        <v>77</v>
      </c>
      <c r="O64">
        <f ca="1">Monthly!N64*OFFSET('Project Map'!$J$2,O$2,0)</f>
        <v>0</v>
      </c>
      <c r="P64">
        <f ca="1">Monthly!O64*OFFSET('Project Map'!$J$2,P$2,0)</f>
        <v>251.99999999999997</v>
      </c>
      <c r="Q64">
        <f ca="1">Monthly!P64*OFFSET('Project Map'!$J$2,Q$2,0)</f>
        <v>80.5</v>
      </c>
      <c r="R64">
        <f ca="1">Monthly!Q64*OFFSET('Project Map'!$J$2,R$2,0)</f>
        <v>0</v>
      </c>
      <c r="S64">
        <f ca="1">Monthly!R64*OFFSET('Project Map'!$J$2,S$2,0)</f>
        <v>280</v>
      </c>
      <c r="T64">
        <f ca="1">Monthly!S64*OFFSET('Project Map'!$J$2,T$2,0)</f>
        <v>12</v>
      </c>
      <c r="U64">
        <f ca="1">Monthly!T64*OFFSET('Project Map'!$J$2,U$2,0)</f>
        <v>22.75</v>
      </c>
      <c r="V64">
        <f ca="1">Monthly!U64*OFFSET('Project Map'!$J$2,V$2,0)</f>
        <v>210</v>
      </c>
      <c r="W64">
        <f ca="1">Monthly!V64*OFFSET('Project Map'!$J$2,W$2,0)</f>
        <v>60</v>
      </c>
    </row>
    <row r="65" spans="2:23" x14ac:dyDescent="0.25">
      <c r="B65" s="6">
        <v>47543</v>
      </c>
      <c r="C65">
        <f t="shared" ca="1" si="0"/>
        <v>1911.25</v>
      </c>
      <c r="D65">
        <f t="shared" ca="1" si="1"/>
        <v>1427.75</v>
      </c>
      <c r="E65">
        <f t="shared" ca="1" si="2"/>
        <v>423.5</v>
      </c>
      <c r="F65">
        <f ca="1">Monthly!E65*OFFSET('Project Map'!$J$2,F$2,0)</f>
        <v>120</v>
      </c>
      <c r="G65">
        <f ca="1">Monthly!F65*OFFSET('Project Map'!$J$2,G$2,0)</f>
        <v>402</v>
      </c>
      <c r="H65">
        <f ca="1">Monthly!G65*OFFSET('Project Map'!$J$2,H$2,0)</f>
        <v>105</v>
      </c>
      <c r="I65">
        <f ca="1">Monthly!H65*OFFSET('Project Map'!$J$2,I$2,0)</f>
        <v>70</v>
      </c>
      <c r="J65">
        <f ca="1">Monthly!I65*OFFSET('Project Map'!$J$2,J$2,0)</f>
        <v>280</v>
      </c>
      <c r="K65">
        <f ca="1">Monthly!J65*OFFSET('Project Map'!$J$2,K$2,0)</f>
        <v>0</v>
      </c>
      <c r="L65">
        <f ca="1">Monthly!K65*OFFSET('Project Map'!$J$2,L$2,0)</f>
        <v>0</v>
      </c>
      <c r="M65">
        <f ca="1">Monthly!L65*OFFSET('Project Map'!$J$2,M$2,0)</f>
        <v>0</v>
      </c>
      <c r="N65">
        <f ca="1">Monthly!M65*OFFSET('Project Map'!$J$2,N$2,0)</f>
        <v>77</v>
      </c>
      <c r="O65">
        <f ca="1">Monthly!N65*OFFSET('Project Map'!$J$2,O$2,0)</f>
        <v>0</v>
      </c>
      <c r="P65">
        <f ca="1">Monthly!O65*OFFSET('Project Map'!$J$2,P$2,0)</f>
        <v>251.99999999999997</v>
      </c>
      <c r="Q65">
        <f ca="1">Monthly!P65*OFFSET('Project Map'!$J$2,Q$2,0)</f>
        <v>80.5</v>
      </c>
      <c r="R65">
        <f ca="1">Monthly!Q65*OFFSET('Project Map'!$J$2,R$2,0)</f>
        <v>0</v>
      </c>
      <c r="S65">
        <f ca="1">Monthly!R65*OFFSET('Project Map'!$J$2,S$2,0)</f>
        <v>280</v>
      </c>
      <c r="T65">
        <f ca="1">Monthly!S65*OFFSET('Project Map'!$J$2,T$2,0)</f>
        <v>12</v>
      </c>
      <c r="U65">
        <f ca="1">Monthly!T65*OFFSET('Project Map'!$J$2,U$2,0)</f>
        <v>22.75</v>
      </c>
      <c r="V65">
        <f ca="1">Monthly!U65*OFFSET('Project Map'!$J$2,V$2,0)</f>
        <v>210</v>
      </c>
      <c r="W65">
        <f ca="1">Monthly!V65*OFFSET('Project Map'!$J$2,W$2,0)</f>
        <v>60</v>
      </c>
    </row>
    <row r="66" spans="2:23" x14ac:dyDescent="0.25">
      <c r="B66" s="6">
        <v>47574</v>
      </c>
      <c r="C66">
        <f t="shared" ca="1" si="0"/>
        <v>1930.85</v>
      </c>
      <c r="D66">
        <f t="shared" ca="1" si="1"/>
        <v>1447.35</v>
      </c>
      <c r="E66">
        <f t="shared" ca="1" si="2"/>
        <v>423.5</v>
      </c>
      <c r="F66">
        <f ca="1">Monthly!E66*OFFSET('Project Map'!$J$2,F$2,0)</f>
        <v>120</v>
      </c>
      <c r="G66">
        <f ca="1">Monthly!F66*OFFSET('Project Map'!$J$2,G$2,0)</f>
        <v>402</v>
      </c>
      <c r="H66">
        <f ca="1">Monthly!G66*OFFSET('Project Map'!$J$2,H$2,0)</f>
        <v>105</v>
      </c>
      <c r="I66">
        <f ca="1">Monthly!H66*OFFSET('Project Map'!$J$2,I$2,0)</f>
        <v>70</v>
      </c>
      <c r="J66">
        <f ca="1">Monthly!I66*OFFSET('Project Map'!$J$2,J$2,0)</f>
        <v>289.09999999999997</v>
      </c>
      <c r="K66">
        <f ca="1">Monthly!J66*OFFSET('Project Map'!$J$2,K$2,0)</f>
        <v>0</v>
      </c>
      <c r="L66">
        <f ca="1">Monthly!K66*OFFSET('Project Map'!$J$2,L$2,0)</f>
        <v>0</v>
      </c>
      <c r="M66">
        <f ca="1">Monthly!L66*OFFSET('Project Map'!$J$2,M$2,0)</f>
        <v>0</v>
      </c>
      <c r="N66">
        <f ca="1">Monthly!M66*OFFSET('Project Map'!$J$2,N$2,0)</f>
        <v>77</v>
      </c>
      <c r="O66">
        <f ca="1">Monthly!N66*OFFSET('Project Map'!$J$2,O$2,0)</f>
        <v>0</v>
      </c>
      <c r="P66">
        <f ca="1">Monthly!O66*OFFSET('Project Map'!$J$2,P$2,0)</f>
        <v>262.5</v>
      </c>
      <c r="Q66">
        <f ca="1">Monthly!P66*OFFSET('Project Map'!$J$2,Q$2,0)</f>
        <v>80.5</v>
      </c>
      <c r="R66">
        <f ca="1">Monthly!Q66*OFFSET('Project Map'!$J$2,R$2,0)</f>
        <v>0</v>
      </c>
      <c r="S66">
        <f ca="1">Monthly!R66*OFFSET('Project Map'!$J$2,S$2,0)</f>
        <v>280</v>
      </c>
      <c r="T66">
        <f ca="1">Monthly!S66*OFFSET('Project Map'!$J$2,T$2,0)</f>
        <v>12</v>
      </c>
      <c r="U66">
        <f ca="1">Monthly!T66*OFFSET('Project Map'!$J$2,U$2,0)</f>
        <v>22.75</v>
      </c>
      <c r="V66">
        <f ca="1">Monthly!U66*OFFSET('Project Map'!$J$2,V$2,0)</f>
        <v>210</v>
      </c>
      <c r="W66">
        <f ca="1">Monthly!V66*OFFSET('Project Map'!$J$2,W$2,0)</f>
        <v>60</v>
      </c>
    </row>
    <row r="67" spans="2:23" x14ac:dyDescent="0.25">
      <c r="B67" s="6">
        <v>47604</v>
      </c>
      <c r="C67">
        <f t="shared" ref="C67:C110" ca="1" si="3">SUM(F67:V67)</f>
        <v>1939.25</v>
      </c>
      <c r="D67">
        <f t="shared" ca="1" si="1"/>
        <v>1455.75</v>
      </c>
      <c r="E67">
        <f t="shared" ca="1" si="2"/>
        <v>423.5</v>
      </c>
      <c r="F67">
        <f ca="1">Monthly!E67*OFFSET('Project Map'!$J$2,F$2,0)</f>
        <v>120</v>
      </c>
      <c r="G67">
        <f ca="1">Monthly!F67*OFFSET('Project Map'!$J$2,G$2,0)</f>
        <v>402</v>
      </c>
      <c r="H67">
        <f ca="1">Monthly!G67*OFFSET('Project Map'!$J$2,H$2,0)</f>
        <v>105</v>
      </c>
      <c r="I67">
        <f ca="1">Monthly!H67*OFFSET('Project Map'!$J$2,I$2,0)</f>
        <v>70</v>
      </c>
      <c r="J67">
        <f ca="1">Monthly!I67*OFFSET('Project Map'!$J$2,J$2,0)</f>
        <v>297.5</v>
      </c>
      <c r="K67">
        <f ca="1">Monthly!J67*OFFSET('Project Map'!$J$2,K$2,0)</f>
        <v>0</v>
      </c>
      <c r="L67">
        <f ca="1">Monthly!K67*OFFSET('Project Map'!$J$2,L$2,0)</f>
        <v>0</v>
      </c>
      <c r="M67">
        <f ca="1">Monthly!L67*OFFSET('Project Map'!$J$2,M$2,0)</f>
        <v>0</v>
      </c>
      <c r="N67">
        <f ca="1">Monthly!M67*OFFSET('Project Map'!$J$2,N$2,0)</f>
        <v>77</v>
      </c>
      <c r="O67">
        <f ca="1">Monthly!N67*OFFSET('Project Map'!$J$2,O$2,0)</f>
        <v>0</v>
      </c>
      <c r="P67">
        <f ca="1">Monthly!O67*OFFSET('Project Map'!$J$2,P$2,0)</f>
        <v>262.5</v>
      </c>
      <c r="Q67">
        <f ca="1">Monthly!P67*OFFSET('Project Map'!$J$2,Q$2,0)</f>
        <v>80.5</v>
      </c>
      <c r="R67">
        <f ca="1">Monthly!Q67*OFFSET('Project Map'!$J$2,R$2,0)</f>
        <v>0</v>
      </c>
      <c r="S67">
        <f ca="1">Monthly!R67*OFFSET('Project Map'!$J$2,S$2,0)</f>
        <v>280</v>
      </c>
      <c r="T67">
        <f ca="1">Monthly!S67*OFFSET('Project Map'!$J$2,T$2,0)</f>
        <v>12</v>
      </c>
      <c r="U67">
        <f ca="1">Monthly!T67*OFFSET('Project Map'!$J$2,U$2,0)</f>
        <v>22.75</v>
      </c>
      <c r="V67">
        <f ca="1">Monthly!U67*OFFSET('Project Map'!$J$2,V$2,0)</f>
        <v>210</v>
      </c>
      <c r="W67">
        <f ca="1">Monthly!V67*OFFSET('Project Map'!$J$2,W$2,0)</f>
        <v>60</v>
      </c>
    </row>
    <row r="68" spans="2:23" x14ac:dyDescent="0.25">
      <c r="B68" s="6">
        <v>47635</v>
      </c>
      <c r="C68">
        <f t="shared" ca="1" si="3"/>
        <v>1948.35</v>
      </c>
      <c r="D68">
        <f t="shared" ref="D68:D110" ca="1" si="4">SUM(G68:J68,M68,N68*0.5,O68:Q68,T68:U68,V68*0.5,W68)</f>
        <v>1464.85</v>
      </c>
      <c r="E68">
        <f t="shared" ref="E68:E110" ca="1" si="5">SUM(K68,L68,N68*0.5,R68,S68,V68*0.5)</f>
        <v>423.5</v>
      </c>
      <c r="F68">
        <f ca="1">Monthly!E68*OFFSET('Project Map'!$J$2,F$2,0)</f>
        <v>120</v>
      </c>
      <c r="G68">
        <f ca="1">Monthly!F68*OFFSET('Project Map'!$J$2,G$2,0)</f>
        <v>402</v>
      </c>
      <c r="H68">
        <f ca="1">Monthly!G68*OFFSET('Project Map'!$J$2,H$2,0)</f>
        <v>105</v>
      </c>
      <c r="I68">
        <f ca="1">Monthly!H68*OFFSET('Project Map'!$J$2,I$2,0)</f>
        <v>70</v>
      </c>
      <c r="J68">
        <f ca="1">Monthly!I68*OFFSET('Project Map'!$J$2,J$2,0)</f>
        <v>306.59999999999997</v>
      </c>
      <c r="K68">
        <f ca="1">Monthly!J68*OFFSET('Project Map'!$J$2,K$2,0)</f>
        <v>0</v>
      </c>
      <c r="L68">
        <f ca="1">Monthly!K68*OFFSET('Project Map'!$J$2,L$2,0)</f>
        <v>0</v>
      </c>
      <c r="M68">
        <f ca="1">Monthly!L68*OFFSET('Project Map'!$J$2,M$2,0)</f>
        <v>0</v>
      </c>
      <c r="N68">
        <f ca="1">Monthly!M68*OFFSET('Project Map'!$J$2,N$2,0)</f>
        <v>77</v>
      </c>
      <c r="O68">
        <f ca="1">Monthly!N68*OFFSET('Project Map'!$J$2,O$2,0)</f>
        <v>0</v>
      </c>
      <c r="P68">
        <f ca="1">Monthly!O68*OFFSET('Project Map'!$J$2,P$2,0)</f>
        <v>262.5</v>
      </c>
      <c r="Q68">
        <f ca="1">Monthly!P68*OFFSET('Project Map'!$J$2,Q$2,0)</f>
        <v>80.5</v>
      </c>
      <c r="R68">
        <f ca="1">Monthly!Q68*OFFSET('Project Map'!$J$2,R$2,0)</f>
        <v>0</v>
      </c>
      <c r="S68">
        <f ca="1">Monthly!R68*OFFSET('Project Map'!$J$2,S$2,0)</f>
        <v>280</v>
      </c>
      <c r="T68">
        <f ca="1">Monthly!S68*OFFSET('Project Map'!$J$2,T$2,0)</f>
        <v>12</v>
      </c>
      <c r="U68">
        <f ca="1">Monthly!T68*OFFSET('Project Map'!$J$2,U$2,0)</f>
        <v>22.75</v>
      </c>
      <c r="V68">
        <f ca="1">Monthly!U68*OFFSET('Project Map'!$J$2,V$2,0)</f>
        <v>210</v>
      </c>
      <c r="W68">
        <f ca="1">Monthly!V68*OFFSET('Project Map'!$J$2,W$2,0)</f>
        <v>60</v>
      </c>
    </row>
    <row r="69" spans="2:23" x14ac:dyDescent="0.25">
      <c r="B69" s="6">
        <v>47665</v>
      </c>
      <c r="C69">
        <f t="shared" ca="1" si="3"/>
        <v>2560.35</v>
      </c>
      <c r="D69">
        <f t="shared" ca="1" si="4"/>
        <v>1731.85</v>
      </c>
      <c r="E69">
        <f t="shared" ca="1" si="5"/>
        <v>808.5</v>
      </c>
      <c r="F69">
        <f ca="1">Monthly!E69*OFFSET('Project Map'!$J$2,F$2,0)</f>
        <v>120</v>
      </c>
      <c r="G69">
        <f ca="1">Monthly!F69*OFFSET('Project Map'!$J$2,G$2,0)</f>
        <v>402</v>
      </c>
      <c r="H69">
        <f ca="1">Monthly!G69*OFFSET('Project Map'!$J$2,H$2,0)</f>
        <v>105</v>
      </c>
      <c r="I69">
        <f ca="1">Monthly!H69*OFFSET('Project Map'!$J$2,I$2,0)</f>
        <v>70</v>
      </c>
      <c r="J69">
        <f ca="1">Monthly!I69*OFFSET('Project Map'!$J$2,J$2,0)</f>
        <v>306.59999999999997</v>
      </c>
      <c r="K69">
        <f ca="1">Monthly!J69*OFFSET('Project Map'!$J$2,K$2,0)</f>
        <v>0</v>
      </c>
      <c r="L69">
        <f ca="1">Monthly!K69*OFFSET('Project Map'!$J$2,L$2,0)</f>
        <v>157.5</v>
      </c>
      <c r="M69">
        <f ca="1">Monthly!L69*OFFSET('Project Map'!$J$2,M$2,0)</f>
        <v>80</v>
      </c>
      <c r="N69">
        <f ca="1">Monthly!M69*OFFSET('Project Map'!$J$2,N$2,0)</f>
        <v>77</v>
      </c>
      <c r="O69">
        <f ca="1">Monthly!N69*OFFSET('Project Map'!$J$2,O$2,0)</f>
        <v>0</v>
      </c>
      <c r="P69">
        <f ca="1">Monthly!O69*OFFSET('Project Map'!$J$2,P$2,0)</f>
        <v>262.5</v>
      </c>
      <c r="Q69">
        <f ca="1">Monthly!P69*OFFSET('Project Map'!$J$2,Q$2,0)</f>
        <v>175</v>
      </c>
      <c r="R69">
        <f ca="1">Monthly!Q69*OFFSET('Project Map'!$J$2,R$2,0)</f>
        <v>175</v>
      </c>
      <c r="S69">
        <f ca="1">Monthly!R69*OFFSET('Project Map'!$J$2,S$2,0)</f>
        <v>280</v>
      </c>
      <c r="T69">
        <f ca="1">Monthly!S69*OFFSET('Project Map'!$J$2,T$2,0)</f>
        <v>12</v>
      </c>
      <c r="U69">
        <f ca="1">Monthly!T69*OFFSET('Project Map'!$J$2,U$2,0)</f>
        <v>22.75</v>
      </c>
      <c r="V69">
        <f ca="1">Monthly!U69*OFFSET('Project Map'!$J$2,V$2,0)</f>
        <v>315</v>
      </c>
      <c r="W69">
        <f ca="1">Monthly!V69*OFFSET('Project Map'!$J$2,W$2,0)</f>
        <v>100</v>
      </c>
    </row>
    <row r="70" spans="2:23" x14ac:dyDescent="0.25">
      <c r="B70" s="6">
        <v>47696</v>
      </c>
      <c r="C70">
        <f t="shared" ca="1" si="3"/>
        <v>2568.75</v>
      </c>
      <c r="D70">
        <f t="shared" ca="1" si="4"/>
        <v>1740.25</v>
      </c>
      <c r="E70">
        <f t="shared" ca="1" si="5"/>
        <v>808.5</v>
      </c>
      <c r="F70">
        <f ca="1">Monthly!E70*OFFSET('Project Map'!$J$2,F$2,0)</f>
        <v>120</v>
      </c>
      <c r="G70">
        <f ca="1">Monthly!F70*OFFSET('Project Map'!$J$2,G$2,0)</f>
        <v>402</v>
      </c>
      <c r="H70">
        <f ca="1">Monthly!G70*OFFSET('Project Map'!$J$2,H$2,0)</f>
        <v>105</v>
      </c>
      <c r="I70">
        <f ca="1">Monthly!H70*OFFSET('Project Map'!$J$2,I$2,0)</f>
        <v>70</v>
      </c>
      <c r="J70">
        <f ca="1">Monthly!I70*OFFSET('Project Map'!$J$2,J$2,0)</f>
        <v>315</v>
      </c>
      <c r="K70">
        <f ca="1">Monthly!J70*OFFSET('Project Map'!$J$2,K$2,0)</f>
        <v>0</v>
      </c>
      <c r="L70">
        <f ca="1">Monthly!K70*OFFSET('Project Map'!$J$2,L$2,0)</f>
        <v>157.5</v>
      </c>
      <c r="M70">
        <f ca="1">Monthly!L70*OFFSET('Project Map'!$J$2,M$2,0)</f>
        <v>80</v>
      </c>
      <c r="N70">
        <f ca="1">Monthly!M70*OFFSET('Project Map'!$J$2,N$2,0)</f>
        <v>77</v>
      </c>
      <c r="O70">
        <f ca="1">Monthly!N70*OFFSET('Project Map'!$J$2,O$2,0)</f>
        <v>0</v>
      </c>
      <c r="P70">
        <f ca="1">Monthly!O70*OFFSET('Project Map'!$J$2,P$2,0)</f>
        <v>262.5</v>
      </c>
      <c r="Q70">
        <f ca="1">Monthly!P70*OFFSET('Project Map'!$J$2,Q$2,0)</f>
        <v>175</v>
      </c>
      <c r="R70">
        <f ca="1">Monthly!Q70*OFFSET('Project Map'!$J$2,R$2,0)</f>
        <v>175</v>
      </c>
      <c r="S70">
        <f ca="1">Monthly!R70*OFFSET('Project Map'!$J$2,S$2,0)</f>
        <v>280</v>
      </c>
      <c r="T70">
        <f ca="1">Monthly!S70*OFFSET('Project Map'!$J$2,T$2,0)</f>
        <v>12</v>
      </c>
      <c r="U70">
        <f ca="1">Monthly!T70*OFFSET('Project Map'!$J$2,U$2,0)</f>
        <v>22.75</v>
      </c>
      <c r="V70">
        <f ca="1">Monthly!U70*OFFSET('Project Map'!$J$2,V$2,0)</f>
        <v>315</v>
      </c>
      <c r="W70">
        <f ca="1">Monthly!V70*OFFSET('Project Map'!$J$2,W$2,0)</f>
        <v>100</v>
      </c>
    </row>
    <row r="71" spans="2:23" x14ac:dyDescent="0.25">
      <c r="B71" s="6">
        <v>47727</v>
      </c>
      <c r="C71">
        <f t="shared" ca="1" si="3"/>
        <v>2675.85</v>
      </c>
      <c r="D71">
        <f t="shared" ca="1" si="4"/>
        <v>1777.35</v>
      </c>
      <c r="E71">
        <f t="shared" ca="1" si="5"/>
        <v>878.5</v>
      </c>
      <c r="F71">
        <f ca="1">Monthly!E71*OFFSET('Project Map'!$J$2,F$2,0)</f>
        <v>120</v>
      </c>
      <c r="G71">
        <f ca="1">Monthly!F71*OFFSET('Project Map'!$J$2,G$2,0)</f>
        <v>402</v>
      </c>
      <c r="H71">
        <f ca="1">Monthly!G71*OFFSET('Project Map'!$J$2,H$2,0)</f>
        <v>105</v>
      </c>
      <c r="I71">
        <f ca="1">Monthly!H71*OFFSET('Project Map'!$J$2,I$2,0)</f>
        <v>70</v>
      </c>
      <c r="J71">
        <f ca="1">Monthly!I71*OFFSET('Project Map'!$J$2,J$2,0)</f>
        <v>352.09999999999997</v>
      </c>
      <c r="K71">
        <f ca="1">Monthly!J71*OFFSET('Project Map'!$J$2,K$2,0)</f>
        <v>70</v>
      </c>
      <c r="L71">
        <f ca="1">Monthly!K71*OFFSET('Project Map'!$J$2,L$2,0)</f>
        <v>157.5</v>
      </c>
      <c r="M71">
        <f ca="1">Monthly!L71*OFFSET('Project Map'!$J$2,M$2,0)</f>
        <v>80</v>
      </c>
      <c r="N71">
        <f ca="1">Monthly!M71*OFFSET('Project Map'!$J$2,N$2,0)</f>
        <v>77</v>
      </c>
      <c r="O71">
        <f ca="1">Monthly!N71*OFFSET('Project Map'!$J$2,O$2,0)</f>
        <v>0</v>
      </c>
      <c r="P71">
        <f ca="1">Monthly!O71*OFFSET('Project Map'!$J$2,P$2,0)</f>
        <v>262.5</v>
      </c>
      <c r="Q71">
        <f ca="1">Monthly!P71*OFFSET('Project Map'!$J$2,Q$2,0)</f>
        <v>175</v>
      </c>
      <c r="R71">
        <f ca="1">Monthly!Q71*OFFSET('Project Map'!$J$2,R$2,0)</f>
        <v>175</v>
      </c>
      <c r="S71">
        <f ca="1">Monthly!R71*OFFSET('Project Map'!$J$2,S$2,0)</f>
        <v>280</v>
      </c>
      <c r="T71">
        <f ca="1">Monthly!S71*OFFSET('Project Map'!$J$2,T$2,0)</f>
        <v>12</v>
      </c>
      <c r="U71">
        <f ca="1">Monthly!T71*OFFSET('Project Map'!$J$2,U$2,0)</f>
        <v>22.75</v>
      </c>
      <c r="V71">
        <f ca="1">Monthly!U71*OFFSET('Project Map'!$J$2,V$2,0)</f>
        <v>315</v>
      </c>
      <c r="W71">
        <f ca="1">Monthly!V71*OFFSET('Project Map'!$J$2,W$2,0)</f>
        <v>100</v>
      </c>
    </row>
    <row r="72" spans="2:23" x14ac:dyDescent="0.25">
      <c r="B72" s="6">
        <v>47757</v>
      </c>
      <c r="C72">
        <f t="shared" ca="1" si="3"/>
        <v>2684.95</v>
      </c>
      <c r="D72">
        <f t="shared" ca="1" si="4"/>
        <v>1786.45</v>
      </c>
      <c r="E72">
        <f t="shared" ca="1" si="5"/>
        <v>878.5</v>
      </c>
      <c r="F72">
        <f ca="1">Monthly!E72*OFFSET('Project Map'!$J$2,F$2,0)</f>
        <v>120</v>
      </c>
      <c r="G72">
        <f ca="1">Monthly!F72*OFFSET('Project Map'!$J$2,G$2,0)</f>
        <v>402</v>
      </c>
      <c r="H72">
        <f ca="1">Monthly!G72*OFFSET('Project Map'!$J$2,H$2,0)</f>
        <v>105</v>
      </c>
      <c r="I72">
        <f ca="1">Monthly!H72*OFFSET('Project Map'!$J$2,I$2,0)</f>
        <v>70</v>
      </c>
      <c r="J72">
        <f ca="1">Monthly!I72*OFFSET('Project Map'!$J$2,J$2,0)</f>
        <v>361.2</v>
      </c>
      <c r="K72">
        <f ca="1">Monthly!J72*OFFSET('Project Map'!$J$2,K$2,0)</f>
        <v>70</v>
      </c>
      <c r="L72">
        <f ca="1">Monthly!K72*OFFSET('Project Map'!$J$2,L$2,0)</f>
        <v>157.5</v>
      </c>
      <c r="M72">
        <f ca="1">Monthly!L72*OFFSET('Project Map'!$J$2,M$2,0)</f>
        <v>80</v>
      </c>
      <c r="N72">
        <f ca="1">Monthly!M72*OFFSET('Project Map'!$J$2,N$2,0)</f>
        <v>77</v>
      </c>
      <c r="O72">
        <f ca="1">Monthly!N72*OFFSET('Project Map'!$J$2,O$2,0)</f>
        <v>0</v>
      </c>
      <c r="P72">
        <f ca="1">Monthly!O72*OFFSET('Project Map'!$J$2,P$2,0)</f>
        <v>262.5</v>
      </c>
      <c r="Q72">
        <f ca="1">Monthly!P72*OFFSET('Project Map'!$J$2,Q$2,0)</f>
        <v>175</v>
      </c>
      <c r="R72">
        <f ca="1">Monthly!Q72*OFFSET('Project Map'!$J$2,R$2,0)</f>
        <v>175</v>
      </c>
      <c r="S72">
        <f ca="1">Monthly!R72*OFFSET('Project Map'!$J$2,S$2,0)</f>
        <v>280</v>
      </c>
      <c r="T72">
        <f ca="1">Monthly!S72*OFFSET('Project Map'!$J$2,T$2,0)</f>
        <v>12</v>
      </c>
      <c r="U72">
        <f ca="1">Monthly!T72*OFFSET('Project Map'!$J$2,U$2,0)</f>
        <v>22.75</v>
      </c>
      <c r="V72">
        <f ca="1">Monthly!U72*OFFSET('Project Map'!$J$2,V$2,0)</f>
        <v>315</v>
      </c>
      <c r="W72">
        <f ca="1">Monthly!V72*OFFSET('Project Map'!$J$2,W$2,0)</f>
        <v>100</v>
      </c>
    </row>
    <row r="73" spans="2:23" x14ac:dyDescent="0.25">
      <c r="B73" s="6">
        <v>47788</v>
      </c>
      <c r="C73">
        <f t="shared" ca="1" si="3"/>
        <v>2694.75</v>
      </c>
      <c r="D73">
        <f t="shared" ca="1" si="4"/>
        <v>1796.25</v>
      </c>
      <c r="E73">
        <f t="shared" ca="1" si="5"/>
        <v>878.5</v>
      </c>
      <c r="F73">
        <f ca="1">Monthly!E73*OFFSET('Project Map'!$J$2,F$2,0)</f>
        <v>120</v>
      </c>
      <c r="G73">
        <f ca="1">Monthly!F73*OFFSET('Project Map'!$J$2,G$2,0)</f>
        <v>402</v>
      </c>
      <c r="H73">
        <f ca="1">Monthly!G73*OFFSET('Project Map'!$J$2,H$2,0)</f>
        <v>105</v>
      </c>
      <c r="I73">
        <f ca="1">Monthly!H73*OFFSET('Project Map'!$J$2,I$2,0)</f>
        <v>70</v>
      </c>
      <c r="J73">
        <f ca="1">Monthly!I73*OFFSET('Project Map'!$J$2,J$2,0)</f>
        <v>371</v>
      </c>
      <c r="K73">
        <f ca="1">Monthly!J73*OFFSET('Project Map'!$J$2,K$2,0)</f>
        <v>70</v>
      </c>
      <c r="L73">
        <f ca="1">Monthly!K73*OFFSET('Project Map'!$J$2,L$2,0)</f>
        <v>157.5</v>
      </c>
      <c r="M73">
        <f ca="1">Monthly!L73*OFFSET('Project Map'!$J$2,M$2,0)</f>
        <v>80</v>
      </c>
      <c r="N73">
        <f ca="1">Monthly!M73*OFFSET('Project Map'!$J$2,N$2,0)</f>
        <v>77</v>
      </c>
      <c r="O73">
        <f ca="1">Monthly!N73*OFFSET('Project Map'!$J$2,O$2,0)</f>
        <v>0</v>
      </c>
      <c r="P73">
        <f ca="1">Monthly!O73*OFFSET('Project Map'!$J$2,P$2,0)</f>
        <v>262.5</v>
      </c>
      <c r="Q73">
        <f ca="1">Monthly!P73*OFFSET('Project Map'!$J$2,Q$2,0)</f>
        <v>175</v>
      </c>
      <c r="R73">
        <f ca="1">Monthly!Q73*OFFSET('Project Map'!$J$2,R$2,0)</f>
        <v>175</v>
      </c>
      <c r="S73">
        <f ca="1">Monthly!R73*OFFSET('Project Map'!$J$2,S$2,0)</f>
        <v>280</v>
      </c>
      <c r="T73">
        <f ca="1">Monthly!S73*OFFSET('Project Map'!$J$2,T$2,0)</f>
        <v>12</v>
      </c>
      <c r="U73">
        <f ca="1">Monthly!T73*OFFSET('Project Map'!$J$2,U$2,0)</f>
        <v>22.75</v>
      </c>
      <c r="V73">
        <f ca="1">Monthly!U73*OFFSET('Project Map'!$J$2,V$2,0)</f>
        <v>315</v>
      </c>
      <c r="W73">
        <f ca="1">Monthly!V73*OFFSET('Project Map'!$J$2,W$2,0)</f>
        <v>100</v>
      </c>
    </row>
    <row r="74" spans="2:23" x14ac:dyDescent="0.25">
      <c r="B74" s="6">
        <v>47818</v>
      </c>
      <c r="C74">
        <f t="shared" ca="1" si="3"/>
        <v>2703.85</v>
      </c>
      <c r="D74">
        <f t="shared" ca="1" si="4"/>
        <v>1805.35</v>
      </c>
      <c r="E74">
        <f t="shared" ca="1" si="5"/>
        <v>878.5</v>
      </c>
      <c r="F74">
        <f ca="1">Monthly!E74*OFFSET('Project Map'!$J$2,F$2,0)</f>
        <v>120</v>
      </c>
      <c r="G74">
        <f ca="1">Monthly!F74*OFFSET('Project Map'!$J$2,G$2,0)</f>
        <v>402</v>
      </c>
      <c r="H74">
        <f ca="1">Monthly!G74*OFFSET('Project Map'!$J$2,H$2,0)</f>
        <v>105</v>
      </c>
      <c r="I74">
        <f ca="1">Monthly!H74*OFFSET('Project Map'!$J$2,I$2,0)</f>
        <v>70</v>
      </c>
      <c r="J74">
        <f ca="1">Monthly!I74*OFFSET('Project Map'!$J$2,J$2,0)</f>
        <v>380.09999999999997</v>
      </c>
      <c r="K74">
        <f ca="1">Monthly!J74*OFFSET('Project Map'!$J$2,K$2,0)</f>
        <v>70</v>
      </c>
      <c r="L74">
        <f ca="1">Monthly!K74*OFFSET('Project Map'!$J$2,L$2,0)</f>
        <v>157.5</v>
      </c>
      <c r="M74">
        <f ca="1">Monthly!L74*OFFSET('Project Map'!$J$2,M$2,0)</f>
        <v>80</v>
      </c>
      <c r="N74">
        <f ca="1">Monthly!M74*OFFSET('Project Map'!$J$2,N$2,0)</f>
        <v>77</v>
      </c>
      <c r="O74">
        <f ca="1">Monthly!N74*OFFSET('Project Map'!$J$2,O$2,0)</f>
        <v>0</v>
      </c>
      <c r="P74">
        <f ca="1">Monthly!O74*OFFSET('Project Map'!$J$2,P$2,0)</f>
        <v>262.5</v>
      </c>
      <c r="Q74">
        <f ca="1">Monthly!P74*OFFSET('Project Map'!$J$2,Q$2,0)</f>
        <v>175</v>
      </c>
      <c r="R74">
        <f ca="1">Monthly!Q74*OFFSET('Project Map'!$J$2,R$2,0)</f>
        <v>175</v>
      </c>
      <c r="S74">
        <f ca="1">Monthly!R74*OFFSET('Project Map'!$J$2,S$2,0)</f>
        <v>280</v>
      </c>
      <c r="T74">
        <f ca="1">Monthly!S74*OFFSET('Project Map'!$J$2,T$2,0)</f>
        <v>12</v>
      </c>
      <c r="U74">
        <f ca="1">Monthly!T74*OFFSET('Project Map'!$J$2,U$2,0)</f>
        <v>22.75</v>
      </c>
      <c r="V74">
        <f ca="1">Monthly!U74*OFFSET('Project Map'!$J$2,V$2,0)</f>
        <v>315</v>
      </c>
      <c r="W74">
        <f ca="1">Monthly!V74*OFFSET('Project Map'!$J$2,W$2,0)</f>
        <v>100</v>
      </c>
    </row>
    <row r="75" spans="2:23" x14ac:dyDescent="0.25">
      <c r="B75" s="6">
        <v>47849</v>
      </c>
      <c r="C75">
        <f t="shared" ca="1" si="3"/>
        <v>2713.65</v>
      </c>
      <c r="D75">
        <f t="shared" ca="1" si="4"/>
        <v>1815.15</v>
      </c>
      <c r="E75">
        <f t="shared" ca="1" si="5"/>
        <v>878.5</v>
      </c>
      <c r="F75">
        <f ca="1">Monthly!E75*OFFSET('Project Map'!$J$2,F$2,0)</f>
        <v>120</v>
      </c>
      <c r="G75">
        <f ca="1">Monthly!F75*OFFSET('Project Map'!$J$2,G$2,0)</f>
        <v>402</v>
      </c>
      <c r="H75">
        <f ca="1">Monthly!G75*OFFSET('Project Map'!$J$2,H$2,0)</f>
        <v>105</v>
      </c>
      <c r="I75">
        <f ca="1">Monthly!H75*OFFSET('Project Map'!$J$2,I$2,0)</f>
        <v>70</v>
      </c>
      <c r="J75">
        <f ca="1">Monthly!I75*OFFSET('Project Map'!$J$2,J$2,0)</f>
        <v>389.9</v>
      </c>
      <c r="K75">
        <f ca="1">Monthly!J75*OFFSET('Project Map'!$J$2,K$2,0)</f>
        <v>70</v>
      </c>
      <c r="L75">
        <f ca="1">Monthly!K75*OFFSET('Project Map'!$J$2,L$2,0)</f>
        <v>157.5</v>
      </c>
      <c r="M75">
        <f ca="1">Monthly!L75*OFFSET('Project Map'!$J$2,M$2,0)</f>
        <v>80</v>
      </c>
      <c r="N75">
        <f ca="1">Monthly!M75*OFFSET('Project Map'!$J$2,N$2,0)</f>
        <v>77</v>
      </c>
      <c r="O75">
        <f ca="1">Monthly!N75*OFFSET('Project Map'!$J$2,O$2,0)</f>
        <v>0</v>
      </c>
      <c r="P75">
        <f ca="1">Monthly!O75*OFFSET('Project Map'!$J$2,P$2,0)</f>
        <v>262.5</v>
      </c>
      <c r="Q75">
        <f ca="1">Monthly!P75*OFFSET('Project Map'!$J$2,Q$2,0)</f>
        <v>175</v>
      </c>
      <c r="R75">
        <f ca="1">Monthly!Q75*OFFSET('Project Map'!$J$2,R$2,0)</f>
        <v>175</v>
      </c>
      <c r="S75">
        <f ca="1">Monthly!R75*OFFSET('Project Map'!$J$2,S$2,0)</f>
        <v>280</v>
      </c>
      <c r="T75">
        <f ca="1">Monthly!S75*OFFSET('Project Map'!$J$2,T$2,0)</f>
        <v>12</v>
      </c>
      <c r="U75">
        <f ca="1">Monthly!T75*OFFSET('Project Map'!$J$2,U$2,0)</f>
        <v>22.75</v>
      </c>
      <c r="V75">
        <f ca="1">Monthly!U75*OFFSET('Project Map'!$J$2,V$2,0)</f>
        <v>315</v>
      </c>
      <c r="W75">
        <f ca="1">Monthly!V75*OFFSET('Project Map'!$J$2,W$2,0)</f>
        <v>100</v>
      </c>
    </row>
    <row r="76" spans="2:23" x14ac:dyDescent="0.25">
      <c r="B76" s="6">
        <v>47880</v>
      </c>
      <c r="C76">
        <f t="shared" ca="1" si="3"/>
        <v>2723.45</v>
      </c>
      <c r="D76">
        <f t="shared" ca="1" si="4"/>
        <v>1824.95</v>
      </c>
      <c r="E76">
        <f t="shared" ca="1" si="5"/>
        <v>878.5</v>
      </c>
      <c r="F76">
        <f ca="1">Monthly!E76*OFFSET('Project Map'!$J$2,F$2,0)</f>
        <v>120</v>
      </c>
      <c r="G76">
        <f ca="1">Monthly!F76*OFFSET('Project Map'!$J$2,G$2,0)</f>
        <v>402</v>
      </c>
      <c r="H76">
        <f ca="1">Monthly!G76*OFFSET('Project Map'!$J$2,H$2,0)</f>
        <v>105</v>
      </c>
      <c r="I76">
        <f ca="1">Monthly!H76*OFFSET('Project Map'!$J$2,I$2,0)</f>
        <v>70</v>
      </c>
      <c r="J76">
        <f ca="1">Monthly!I76*OFFSET('Project Map'!$J$2,J$2,0)</f>
        <v>399.7</v>
      </c>
      <c r="K76">
        <f ca="1">Monthly!J76*OFFSET('Project Map'!$J$2,K$2,0)</f>
        <v>70</v>
      </c>
      <c r="L76">
        <f ca="1">Monthly!K76*OFFSET('Project Map'!$J$2,L$2,0)</f>
        <v>157.5</v>
      </c>
      <c r="M76">
        <f ca="1">Monthly!L76*OFFSET('Project Map'!$J$2,M$2,0)</f>
        <v>80</v>
      </c>
      <c r="N76">
        <f ca="1">Monthly!M76*OFFSET('Project Map'!$J$2,N$2,0)</f>
        <v>77</v>
      </c>
      <c r="O76">
        <f ca="1">Monthly!N76*OFFSET('Project Map'!$J$2,O$2,0)</f>
        <v>0</v>
      </c>
      <c r="P76">
        <f ca="1">Monthly!O76*OFFSET('Project Map'!$J$2,P$2,0)</f>
        <v>262.5</v>
      </c>
      <c r="Q76">
        <f ca="1">Monthly!P76*OFFSET('Project Map'!$J$2,Q$2,0)</f>
        <v>175</v>
      </c>
      <c r="R76">
        <f ca="1">Monthly!Q76*OFFSET('Project Map'!$J$2,R$2,0)</f>
        <v>175</v>
      </c>
      <c r="S76">
        <f ca="1">Monthly!R76*OFFSET('Project Map'!$J$2,S$2,0)</f>
        <v>280</v>
      </c>
      <c r="T76">
        <f ca="1">Monthly!S76*OFFSET('Project Map'!$J$2,T$2,0)</f>
        <v>12</v>
      </c>
      <c r="U76">
        <f ca="1">Monthly!T76*OFFSET('Project Map'!$J$2,U$2,0)</f>
        <v>22.75</v>
      </c>
      <c r="V76">
        <f ca="1">Monthly!U76*OFFSET('Project Map'!$J$2,V$2,0)</f>
        <v>315</v>
      </c>
      <c r="W76">
        <f ca="1">Monthly!V76*OFFSET('Project Map'!$J$2,W$2,0)</f>
        <v>100</v>
      </c>
    </row>
    <row r="77" spans="2:23" x14ac:dyDescent="0.25">
      <c r="B77" s="6">
        <v>47908</v>
      </c>
      <c r="C77">
        <f t="shared" ca="1" si="3"/>
        <v>2732.55</v>
      </c>
      <c r="D77">
        <f t="shared" ca="1" si="4"/>
        <v>1834.05</v>
      </c>
      <c r="E77">
        <f t="shared" ca="1" si="5"/>
        <v>878.5</v>
      </c>
      <c r="F77">
        <f ca="1">Monthly!E77*OFFSET('Project Map'!$J$2,F$2,0)</f>
        <v>120</v>
      </c>
      <c r="G77">
        <f ca="1">Monthly!F77*OFFSET('Project Map'!$J$2,G$2,0)</f>
        <v>402</v>
      </c>
      <c r="H77">
        <f ca="1">Monthly!G77*OFFSET('Project Map'!$J$2,H$2,0)</f>
        <v>105</v>
      </c>
      <c r="I77">
        <f ca="1">Monthly!H77*OFFSET('Project Map'!$J$2,I$2,0)</f>
        <v>70</v>
      </c>
      <c r="J77">
        <f ca="1">Monthly!I77*OFFSET('Project Map'!$J$2,J$2,0)</f>
        <v>408.79999999999995</v>
      </c>
      <c r="K77">
        <f ca="1">Monthly!J77*OFFSET('Project Map'!$J$2,K$2,0)</f>
        <v>70</v>
      </c>
      <c r="L77">
        <f ca="1">Monthly!K77*OFFSET('Project Map'!$J$2,L$2,0)</f>
        <v>157.5</v>
      </c>
      <c r="M77">
        <f ca="1">Monthly!L77*OFFSET('Project Map'!$J$2,M$2,0)</f>
        <v>80</v>
      </c>
      <c r="N77">
        <f ca="1">Monthly!M77*OFFSET('Project Map'!$J$2,N$2,0)</f>
        <v>77</v>
      </c>
      <c r="O77">
        <f ca="1">Monthly!N77*OFFSET('Project Map'!$J$2,O$2,0)</f>
        <v>0</v>
      </c>
      <c r="P77">
        <f ca="1">Monthly!O77*OFFSET('Project Map'!$J$2,P$2,0)</f>
        <v>262.5</v>
      </c>
      <c r="Q77">
        <f ca="1">Monthly!P77*OFFSET('Project Map'!$J$2,Q$2,0)</f>
        <v>175</v>
      </c>
      <c r="R77">
        <f ca="1">Monthly!Q77*OFFSET('Project Map'!$J$2,R$2,0)</f>
        <v>175</v>
      </c>
      <c r="S77">
        <f ca="1">Monthly!R77*OFFSET('Project Map'!$J$2,S$2,0)</f>
        <v>280</v>
      </c>
      <c r="T77">
        <f ca="1">Monthly!S77*OFFSET('Project Map'!$J$2,T$2,0)</f>
        <v>12</v>
      </c>
      <c r="U77">
        <f ca="1">Monthly!T77*OFFSET('Project Map'!$J$2,U$2,0)</f>
        <v>22.75</v>
      </c>
      <c r="V77">
        <f ca="1">Monthly!U77*OFFSET('Project Map'!$J$2,V$2,0)</f>
        <v>315</v>
      </c>
      <c r="W77">
        <f ca="1">Monthly!V77*OFFSET('Project Map'!$J$2,W$2,0)</f>
        <v>100</v>
      </c>
    </row>
    <row r="78" spans="2:23" x14ac:dyDescent="0.25">
      <c r="B78" s="6">
        <v>47939</v>
      </c>
      <c r="C78">
        <f t="shared" ca="1" si="3"/>
        <v>2742.35</v>
      </c>
      <c r="D78">
        <f t="shared" ca="1" si="4"/>
        <v>1843.85</v>
      </c>
      <c r="E78">
        <f t="shared" ca="1" si="5"/>
        <v>878.5</v>
      </c>
      <c r="F78">
        <f ca="1">Monthly!E78*OFFSET('Project Map'!$J$2,F$2,0)</f>
        <v>120</v>
      </c>
      <c r="G78">
        <f ca="1">Monthly!F78*OFFSET('Project Map'!$J$2,G$2,0)</f>
        <v>402</v>
      </c>
      <c r="H78">
        <f ca="1">Monthly!G78*OFFSET('Project Map'!$J$2,H$2,0)</f>
        <v>105</v>
      </c>
      <c r="I78">
        <f ca="1">Monthly!H78*OFFSET('Project Map'!$J$2,I$2,0)</f>
        <v>70</v>
      </c>
      <c r="J78">
        <f ca="1">Monthly!I78*OFFSET('Project Map'!$J$2,J$2,0)</f>
        <v>418.59999999999997</v>
      </c>
      <c r="K78">
        <f ca="1">Monthly!J78*OFFSET('Project Map'!$J$2,K$2,0)</f>
        <v>70</v>
      </c>
      <c r="L78">
        <f ca="1">Monthly!K78*OFFSET('Project Map'!$J$2,L$2,0)</f>
        <v>157.5</v>
      </c>
      <c r="M78">
        <f ca="1">Monthly!L78*OFFSET('Project Map'!$J$2,M$2,0)</f>
        <v>80</v>
      </c>
      <c r="N78">
        <f ca="1">Monthly!M78*OFFSET('Project Map'!$J$2,N$2,0)</f>
        <v>77</v>
      </c>
      <c r="O78">
        <f ca="1">Monthly!N78*OFFSET('Project Map'!$J$2,O$2,0)</f>
        <v>0</v>
      </c>
      <c r="P78">
        <f ca="1">Monthly!O78*OFFSET('Project Map'!$J$2,P$2,0)</f>
        <v>262.5</v>
      </c>
      <c r="Q78">
        <f ca="1">Monthly!P78*OFFSET('Project Map'!$J$2,Q$2,0)</f>
        <v>175</v>
      </c>
      <c r="R78">
        <f ca="1">Monthly!Q78*OFFSET('Project Map'!$J$2,R$2,0)</f>
        <v>175</v>
      </c>
      <c r="S78">
        <f ca="1">Monthly!R78*OFFSET('Project Map'!$J$2,S$2,0)</f>
        <v>280</v>
      </c>
      <c r="T78">
        <f ca="1">Monthly!S78*OFFSET('Project Map'!$J$2,T$2,0)</f>
        <v>12</v>
      </c>
      <c r="U78">
        <f ca="1">Monthly!T78*OFFSET('Project Map'!$J$2,U$2,0)</f>
        <v>22.75</v>
      </c>
      <c r="V78">
        <f ca="1">Monthly!U78*OFFSET('Project Map'!$J$2,V$2,0)</f>
        <v>315</v>
      </c>
      <c r="W78">
        <f ca="1">Monthly!V78*OFFSET('Project Map'!$J$2,W$2,0)</f>
        <v>100</v>
      </c>
    </row>
    <row r="79" spans="2:23" x14ac:dyDescent="0.25">
      <c r="B79" s="6">
        <v>47969</v>
      </c>
      <c r="C79">
        <f t="shared" ca="1" si="3"/>
        <v>2751.45</v>
      </c>
      <c r="D79">
        <f t="shared" ca="1" si="4"/>
        <v>1852.95</v>
      </c>
      <c r="E79">
        <f t="shared" ca="1" si="5"/>
        <v>878.5</v>
      </c>
      <c r="F79">
        <f ca="1">Monthly!E79*OFFSET('Project Map'!$J$2,F$2,0)</f>
        <v>120</v>
      </c>
      <c r="G79">
        <f ca="1">Monthly!F79*OFFSET('Project Map'!$J$2,G$2,0)</f>
        <v>402</v>
      </c>
      <c r="H79">
        <f ca="1">Monthly!G79*OFFSET('Project Map'!$J$2,H$2,0)</f>
        <v>105</v>
      </c>
      <c r="I79">
        <f ca="1">Monthly!H79*OFFSET('Project Map'!$J$2,I$2,0)</f>
        <v>70</v>
      </c>
      <c r="J79">
        <f ca="1">Monthly!I79*OFFSET('Project Map'!$J$2,J$2,0)</f>
        <v>427.7</v>
      </c>
      <c r="K79">
        <f ca="1">Monthly!J79*OFFSET('Project Map'!$J$2,K$2,0)</f>
        <v>70</v>
      </c>
      <c r="L79">
        <f ca="1">Monthly!K79*OFFSET('Project Map'!$J$2,L$2,0)</f>
        <v>157.5</v>
      </c>
      <c r="M79">
        <f ca="1">Monthly!L79*OFFSET('Project Map'!$J$2,M$2,0)</f>
        <v>80</v>
      </c>
      <c r="N79">
        <f ca="1">Monthly!M79*OFFSET('Project Map'!$J$2,N$2,0)</f>
        <v>77</v>
      </c>
      <c r="O79">
        <f ca="1">Monthly!N79*OFFSET('Project Map'!$J$2,O$2,0)</f>
        <v>0</v>
      </c>
      <c r="P79">
        <f ca="1">Monthly!O79*OFFSET('Project Map'!$J$2,P$2,0)</f>
        <v>262.5</v>
      </c>
      <c r="Q79">
        <f ca="1">Monthly!P79*OFFSET('Project Map'!$J$2,Q$2,0)</f>
        <v>175</v>
      </c>
      <c r="R79">
        <f ca="1">Monthly!Q79*OFFSET('Project Map'!$J$2,R$2,0)</f>
        <v>175</v>
      </c>
      <c r="S79">
        <f ca="1">Monthly!R79*OFFSET('Project Map'!$J$2,S$2,0)</f>
        <v>280</v>
      </c>
      <c r="T79">
        <f ca="1">Monthly!S79*OFFSET('Project Map'!$J$2,T$2,0)</f>
        <v>12</v>
      </c>
      <c r="U79">
        <f ca="1">Monthly!T79*OFFSET('Project Map'!$J$2,U$2,0)</f>
        <v>22.75</v>
      </c>
      <c r="V79">
        <f ca="1">Monthly!U79*OFFSET('Project Map'!$J$2,V$2,0)</f>
        <v>315</v>
      </c>
      <c r="W79">
        <f ca="1">Monthly!V79*OFFSET('Project Map'!$J$2,W$2,0)</f>
        <v>100</v>
      </c>
    </row>
    <row r="80" spans="2:23" x14ac:dyDescent="0.25">
      <c r="B80" s="6">
        <v>48000</v>
      </c>
      <c r="C80">
        <f t="shared" ca="1" si="3"/>
        <v>2761.25</v>
      </c>
      <c r="D80">
        <f t="shared" ca="1" si="4"/>
        <v>1862.75</v>
      </c>
      <c r="E80">
        <f t="shared" ca="1" si="5"/>
        <v>878.5</v>
      </c>
      <c r="F80">
        <f ca="1">Monthly!E80*OFFSET('Project Map'!$J$2,F$2,0)</f>
        <v>120</v>
      </c>
      <c r="G80">
        <f ca="1">Monthly!F80*OFFSET('Project Map'!$J$2,G$2,0)</f>
        <v>402</v>
      </c>
      <c r="H80">
        <f ca="1">Monthly!G80*OFFSET('Project Map'!$J$2,H$2,0)</f>
        <v>105</v>
      </c>
      <c r="I80">
        <f ca="1">Monthly!H80*OFFSET('Project Map'!$J$2,I$2,0)</f>
        <v>70</v>
      </c>
      <c r="J80">
        <f ca="1">Monthly!I80*OFFSET('Project Map'!$J$2,J$2,0)</f>
        <v>437.5</v>
      </c>
      <c r="K80">
        <f ca="1">Monthly!J80*OFFSET('Project Map'!$J$2,K$2,0)</f>
        <v>70</v>
      </c>
      <c r="L80">
        <f ca="1">Monthly!K80*OFFSET('Project Map'!$J$2,L$2,0)</f>
        <v>157.5</v>
      </c>
      <c r="M80">
        <f ca="1">Monthly!L80*OFFSET('Project Map'!$J$2,M$2,0)</f>
        <v>80</v>
      </c>
      <c r="N80">
        <f ca="1">Monthly!M80*OFFSET('Project Map'!$J$2,N$2,0)</f>
        <v>77</v>
      </c>
      <c r="O80">
        <f ca="1">Monthly!N80*OFFSET('Project Map'!$J$2,O$2,0)</f>
        <v>0</v>
      </c>
      <c r="P80">
        <f ca="1">Monthly!O80*OFFSET('Project Map'!$J$2,P$2,0)</f>
        <v>262.5</v>
      </c>
      <c r="Q80">
        <f ca="1">Monthly!P80*OFFSET('Project Map'!$J$2,Q$2,0)</f>
        <v>175</v>
      </c>
      <c r="R80">
        <f ca="1">Monthly!Q80*OFFSET('Project Map'!$J$2,R$2,0)</f>
        <v>175</v>
      </c>
      <c r="S80">
        <f ca="1">Monthly!R80*OFFSET('Project Map'!$J$2,S$2,0)</f>
        <v>280</v>
      </c>
      <c r="T80">
        <f ca="1">Monthly!S80*OFFSET('Project Map'!$J$2,T$2,0)</f>
        <v>12</v>
      </c>
      <c r="U80">
        <f ca="1">Monthly!T80*OFFSET('Project Map'!$J$2,U$2,0)</f>
        <v>22.75</v>
      </c>
      <c r="V80">
        <f ca="1">Monthly!U80*OFFSET('Project Map'!$J$2,V$2,0)</f>
        <v>315</v>
      </c>
      <c r="W80">
        <f ca="1">Monthly!V80*OFFSET('Project Map'!$J$2,W$2,0)</f>
        <v>100</v>
      </c>
    </row>
    <row r="81" spans="2:23" x14ac:dyDescent="0.25">
      <c r="B81" s="6">
        <v>48030</v>
      </c>
      <c r="C81">
        <f t="shared" ca="1" si="3"/>
        <v>2872.25</v>
      </c>
      <c r="D81">
        <f t="shared" ca="1" si="4"/>
        <v>1921.25</v>
      </c>
      <c r="E81">
        <f t="shared" ca="1" si="5"/>
        <v>931</v>
      </c>
      <c r="F81">
        <f ca="1">Monthly!E81*OFFSET('Project Map'!$J$2,F$2,0)</f>
        <v>120</v>
      </c>
      <c r="G81">
        <f ca="1">Monthly!F81*OFFSET('Project Map'!$J$2,G$2,0)</f>
        <v>402</v>
      </c>
      <c r="H81">
        <f ca="1">Monthly!G81*OFFSET('Project Map'!$J$2,H$2,0)</f>
        <v>105</v>
      </c>
      <c r="I81">
        <f ca="1">Monthly!H81*OFFSET('Project Map'!$J$2,I$2,0)</f>
        <v>70</v>
      </c>
      <c r="J81">
        <f ca="1">Monthly!I81*OFFSET('Project Map'!$J$2,J$2,0)</f>
        <v>437.5</v>
      </c>
      <c r="K81">
        <f ca="1">Monthly!J81*OFFSET('Project Map'!$J$2,K$2,0)</f>
        <v>70</v>
      </c>
      <c r="L81">
        <f ca="1">Monthly!K81*OFFSET('Project Map'!$J$2,L$2,0)</f>
        <v>157.5</v>
      </c>
      <c r="M81">
        <f ca="1">Monthly!L81*OFFSET('Project Map'!$J$2,M$2,0)</f>
        <v>80</v>
      </c>
      <c r="N81">
        <f ca="1">Monthly!M81*OFFSET('Project Map'!$J$2,N$2,0)</f>
        <v>77</v>
      </c>
      <c r="O81">
        <f ca="1">Monthly!N81*OFFSET('Project Map'!$J$2,O$2,0)</f>
        <v>6</v>
      </c>
      <c r="P81">
        <f ca="1">Monthly!O81*OFFSET('Project Map'!$J$2,P$2,0)</f>
        <v>262.5</v>
      </c>
      <c r="Q81">
        <f ca="1">Monthly!P81*OFFSET('Project Map'!$J$2,Q$2,0)</f>
        <v>175</v>
      </c>
      <c r="R81">
        <f ca="1">Monthly!Q81*OFFSET('Project Map'!$J$2,R$2,0)</f>
        <v>175</v>
      </c>
      <c r="S81">
        <f ca="1">Monthly!R81*OFFSET('Project Map'!$J$2,S$2,0)</f>
        <v>280</v>
      </c>
      <c r="T81">
        <f ca="1">Monthly!S81*OFFSET('Project Map'!$J$2,T$2,0)</f>
        <v>12</v>
      </c>
      <c r="U81">
        <f ca="1">Monthly!T81*OFFSET('Project Map'!$J$2,U$2,0)</f>
        <v>22.75</v>
      </c>
      <c r="V81">
        <f ca="1">Monthly!U81*OFFSET('Project Map'!$J$2,V$2,0)</f>
        <v>420</v>
      </c>
      <c r="W81">
        <f ca="1">Monthly!V81*OFFSET('Project Map'!$J$2,W$2,0)</f>
        <v>100</v>
      </c>
    </row>
    <row r="82" spans="2:23" x14ac:dyDescent="0.25">
      <c r="B82" s="6">
        <v>48061</v>
      </c>
      <c r="C82">
        <f t="shared" ca="1" si="3"/>
        <v>2872.25</v>
      </c>
      <c r="D82">
        <f t="shared" ca="1" si="4"/>
        <v>1921.25</v>
      </c>
      <c r="E82">
        <f t="shared" ca="1" si="5"/>
        <v>931</v>
      </c>
      <c r="F82">
        <f ca="1">Monthly!E82*OFFSET('Project Map'!$J$2,F$2,0)</f>
        <v>120</v>
      </c>
      <c r="G82">
        <f ca="1">Monthly!F82*OFFSET('Project Map'!$J$2,G$2,0)</f>
        <v>402</v>
      </c>
      <c r="H82">
        <f ca="1">Monthly!G82*OFFSET('Project Map'!$J$2,H$2,0)</f>
        <v>105</v>
      </c>
      <c r="I82">
        <f ca="1">Monthly!H82*OFFSET('Project Map'!$J$2,I$2,0)</f>
        <v>70</v>
      </c>
      <c r="J82">
        <f ca="1">Monthly!I82*OFFSET('Project Map'!$J$2,J$2,0)</f>
        <v>437.5</v>
      </c>
      <c r="K82">
        <f ca="1">Monthly!J82*OFFSET('Project Map'!$J$2,K$2,0)</f>
        <v>70</v>
      </c>
      <c r="L82">
        <f ca="1">Monthly!K82*OFFSET('Project Map'!$J$2,L$2,0)</f>
        <v>157.5</v>
      </c>
      <c r="M82">
        <f ca="1">Monthly!L82*OFFSET('Project Map'!$J$2,M$2,0)</f>
        <v>80</v>
      </c>
      <c r="N82">
        <f ca="1">Monthly!M82*OFFSET('Project Map'!$J$2,N$2,0)</f>
        <v>77</v>
      </c>
      <c r="O82">
        <f ca="1">Monthly!N82*OFFSET('Project Map'!$J$2,O$2,0)</f>
        <v>6</v>
      </c>
      <c r="P82">
        <f ca="1">Monthly!O82*OFFSET('Project Map'!$J$2,P$2,0)</f>
        <v>262.5</v>
      </c>
      <c r="Q82">
        <f ca="1">Monthly!P82*OFFSET('Project Map'!$J$2,Q$2,0)</f>
        <v>175</v>
      </c>
      <c r="R82">
        <f ca="1">Monthly!Q82*OFFSET('Project Map'!$J$2,R$2,0)</f>
        <v>175</v>
      </c>
      <c r="S82">
        <f ca="1">Monthly!R82*OFFSET('Project Map'!$J$2,S$2,0)</f>
        <v>280</v>
      </c>
      <c r="T82">
        <f ca="1">Monthly!S82*OFFSET('Project Map'!$J$2,T$2,0)</f>
        <v>12</v>
      </c>
      <c r="U82">
        <f ca="1">Monthly!T82*OFFSET('Project Map'!$J$2,U$2,0)</f>
        <v>22.75</v>
      </c>
      <c r="V82">
        <f ca="1">Monthly!U82*OFFSET('Project Map'!$J$2,V$2,0)</f>
        <v>420</v>
      </c>
      <c r="W82">
        <f ca="1">Monthly!V82*OFFSET('Project Map'!$J$2,W$2,0)</f>
        <v>100</v>
      </c>
    </row>
    <row r="83" spans="2:23" x14ac:dyDescent="0.25">
      <c r="B83" s="6">
        <v>48092</v>
      </c>
      <c r="C83">
        <f t="shared" ca="1" si="3"/>
        <v>2872.25</v>
      </c>
      <c r="D83">
        <f t="shared" ca="1" si="4"/>
        <v>1921.25</v>
      </c>
      <c r="E83">
        <f t="shared" ca="1" si="5"/>
        <v>931</v>
      </c>
      <c r="F83">
        <f ca="1">Monthly!E83*OFFSET('Project Map'!$J$2,F$2,0)</f>
        <v>120</v>
      </c>
      <c r="G83">
        <f ca="1">Monthly!F83*OFFSET('Project Map'!$J$2,G$2,0)</f>
        <v>402</v>
      </c>
      <c r="H83">
        <f ca="1">Monthly!G83*OFFSET('Project Map'!$J$2,H$2,0)</f>
        <v>105</v>
      </c>
      <c r="I83">
        <f ca="1">Monthly!H83*OFFSET('Project Map'!$J$2,I$2,0)</f>
        <v>70</v>
      </c>
      <c r="J83">
        <f ca="1">Monthly!I83*OFFSET('Project Map'!$J$2,J$2,0)</f>
        <v>437.5</v>
      </c>
      <c r="K83">
        <f ca="1">Monthly!J83*OFFSET('Project Map'!$J$2,K$2,0)</f>
        <v>70</v>
      </c>
      <c r="L83">
        <f ca="1">Monthly!K83*OFFSET('Project Map'!$J$2,L$2,0)</f>
        <v>157.5</v>
      </c>
      <c r="M83">
        <f ca="1">Monthly!L83*OFFSET('Project Map'!$J$2,M$2,0)</f>
        <v>80</v>
      </c>
      <c r="N83">
        <f ca="1">Monthly!M83*OFFSET('Project Map'!$J$2,N$2,0)</f>
        <v>77</v>
      </c>
      <c r="O83">
        <f ca="1">Monthly!N83*OFFSET('Project Map'!$J$2,O$2,0)</f>
        <v>6</v>
      </c>
      <c r="P83">
        <f ca="1">Monthly!O83*OFFSET('Project Map'!$J$2,P$2,0)</f>
        <v>262.5</v>
      </c>
      <c r="Q83">
        <f ca="1">Monthly!P83*OFFSET('Project Map'!$J$2,Q$2,0)</f>
        <v>175</v>
      </c>
      <c r="R83">
        <f ca="1">Monthly!Q83*OFFSET('Project Map'!$J$2,R$2,0)</f>
        <v>175</v>
      </c>
      <c r="S83">
        <f ca="1">Monthly!R83*OFFSET('Project Map'!$J$2,S$2,0)</f>
        <v>280</v>
      </c>
      <c r="T83">
        <f ca="1">Monthly!S83*OFFSET('Project Map'!$J$2,T$2,0)</f>
        <v>12</v>
      </c>
      <c r="U83">
        <f ca="1">Monthly!T83*OFFSET('Project Map'!$J$2,U$2,0)</f>
        <v>22.75</v>
      </c>
      <c r="V83">
        <f ca="1">Monthly!U83*OFFSET('Project Map'!$J$2,V$2,0)</f>
        <v>420</v>
      </c>
      <c r="W83">
        <f ca="1">Monthly!V83*OFFSET('Project Map'!$J$2,W$2,0)</f>
        <v>100</v>
      </c>
    </row>
    <row r="84" spans="2:23" x14ac:dyDescent="0.25">
      <c r="B84" s="6">
        <v>48122</v>
      </c>
      <c r="C84">
        <f t="shared" ca="1" si="3"/>
        <v>2872.25</v>
      </c>
      <c r="D84">
        <f t="shared" ca="1" si="4"/>
        <v>1921.25</v>
      </c>
      <c r="E84">
        <f t="shared" ca="1" si="5"/>
        <v>931</v>
      </c>
      <c r="F84">
        <f ca="1">Monthly!E84*OFFSET('Project Map'!$J$2,F$2,0)</f>
        <v>120</v>
      </c>
      <c r="G84">
        <f ca="1">Monthly!F84*OFFSET('Project Map'!$J$2,G$2,0)</f>
        <v>402</v>
      </c>
      <c r="H84">
        <f ca="1">Monthly!G84*OFFSET('Project Map'!$J$2,H$2,0)</f>
        <v>105</v>
      </c>
      <c r="I84">
        <f ca="1">Monthly!H84*OFFSET('Project Map'!$J$2,I$2,0)</f>
        <v>70</v>
      </c>
      <c r="J84">
        <f ca="1">Monthly!I84*OFFSET('Project Map'!$J$2,J$2,0)</f>
        <v>437.5</v>
      </c>
      <c r="K84">
        <f ca="1">Monthly!J84*OFFSET('Project Map'!$J$2,K$2,0)</f>
        <v>70</v>
      </c>
      <c r="L84">
        <f ca="1">Monthly!K84*OFFSET('Project Map'!$J$2,L$2,0)</f>
        <v>157.5</v>
      </c>
      <c r="M84">
        <f ca="1">Monthly!L84*OFFSET('Project Map'!$J$2,M$2,0)</f>
        <v>80</v>
      </c>
      <c r="N84">
        <f ca="1">Monthly!M84*OFFSET('Project Map'!$J$2,N$2,0)</f>
        <v>77</v>
      </c>
      <c r="O84">
        <f ca="1">Monthly!N84*OFFSET('Project Map'!$J$2,O$2,0)</f>
        <v>6</v>
      </c>
      <c r="P84">
        <f ca="1">Monthly!O84*OFFSET('Project Map'!$J$2,P$2,0)</f>
        <v>262.5</v>
      </c>
      <c r="Q84">
        <f ca="1">Monthly!P84*OFFSET('Project Map'!$J$2,Q$2,0)</f>
        <v>175</v>
      </c>
      <c r="R84">
        <f ca="1">Monthly!Q84*OFFSET('Project Map'!$J$2,R$2,0)</f>
        <v>175</v>
      </c>
      <c r="S84">
        <f ca="1">Monthly!R84*OFFSET('Project Map'!$J$2,S$2,0)</f>
        <v>280</v>
      </c>
      <c r="T84">
        <f ca="1">Monthly!S84*OFFSET('Project Map'!$J$2,T$2,0)</f>
        <v>12</v>
      </c>
      <c r="U84">
        <f ca="1">Monthly!T84*OFFSET('Project Map'!$J$2,U$2,0)</f>
        <v>22.75</v>
      </c>
      <c r="V84">
        <f ca="1">Monthly!U84*OFFSET('Project Map'!$J$2,V$2,0)</f>
        <v>420</v>
      </c>
      <c r="W84">
        <f ca="1">Monthly!V84*OFFSET('Project Map'!$J$2,W$2,0)</f>
        <v>100</v>
      </c>
    </row>
    <row r="85" spans="2:23" x14ac:dyDescent="0.25">
      <c r="B85" s="6">
        <v>48153</v>
      </c>
      <c r="C85">
        <f t="shared" ca="1" si="3"/>
        <v>2881.35</v>
      </c>
      <c r="D85">
        <f t="shared" ca="1" si="4"/>
        <v>1930.35</v>
      </c>
      <c r="E85">
        <f t="shared" ca="1" si="5"/>
        <v>931</v>
      </c>
      <c r="F85">
        <f ca="1">Monthly!E85*OFFSET('Project Map'!$J$2,F$2,0)</f>
        <v>120</v>
      </c>
      <c r="G85">
        <f ca="1">Monthly!F85*OFFSET('Project Map'!$J$2,G$2,0)</f>
        <v>402</v>
      </c>
      <c r="H85">
        <f ca="1">Monthly!G85*OFFSET('Project Map'!$J$2,H$2,0)</f>
        <v>105</v>
      </c>
      <c r="I85">
        <f ca="1">Monthly!H85*OFFSET('Project Map'!$J$2,I$2,0)</f>
        <v>70</v>
      </c>
      <c r="J85">
        <f ca="1">Monthly!I85*OFFSET('Project Map'!$J$2,J$2,0)</f>
        <v>446.59999999999997</v>
      </c>
      <c r="K85">
        <f ca="1">Monthly!J85*OFFSET('Project Map'!$J$2,K$2,0)</f>
        <v>70</v>
      </c>
      <c r="L85">
        <f ca="1">Monthly!K85*OFFSET('Project Map'!$J$2,L$2,0)</f>
        <v>157.5</v>
      </c>
      <c r="M85">
        <f ca="1">Monthly!L85*OFFSET('Project Map'!$J$2,M$2,0)</f>
        <v>80</v>
      </c>
      <c r="N85">
        <f ca="1">Monthly!M85*OFFSET('Project Map'!$J$2,N$2,0)</f>
        <v>77</v>
      </c>
      <c r="O85">
        <f ca="1">Monthly!N85*OFFSET('Project Map'!$J$2,O$2,0)</f>
        <v>6</v>
      </c>
      <c r="P85">
        <f ca="1">Monthly!O85*OFFSET('Project Map'!$J$2,P$2,0)</f>
        <v>262.5</v>
      </c>
      <c r="Q85">
        <f ca="1">Monthly!P85*OFFSET('Project Map'!$J$2,Q$2,0)</f>
        <v>175</v>
      </c>
      <c r="R85">
        <f ca="1">Monthly!Q85*OFFSET('Project Map'!$J$2,R$2,0)</f>
        <v>175</v>
      </c>
      <c r="S85">
        <f ca="1">Monthly!R85*OFFSET('Project Map'!$J$2,S$2,0)</f>
        <v>280</v>
      </c>
      <c r="T85">
        <f ca="1">Monthly!S85*OFFSET('Project Map'!$J$2,T$2,0)</f>
        <v>12</v>
      </c>
      <c r="U85">
        <f ca="1">Monthly!T85*OFFSET('Project Map'!$J$2,U$2,0)</f>
        <v>22.75</v>
      </c>
      <c r="V85">
        <f ca="1">Monthly!U85*OFFSET('Project Map'!$J$2,V$2,0)</f>
        <v>420</v>
      </c>
      <c r="W85">
        <f ca="1">Monthly!V85*OFFSET('Project Map'!$J$2,W$2,0)</f>
        <v>100</v>
      </c>
    </row>
    <row r="86" spans="2:23" x14ac:dyDescent="0.25">
      <c r="B86" s="6">
        <v>48183</v>
      </c>
      <c r="C86">
        <f t="shared" ca="1" si="3"/>
        <v>2881.35</v>
      </c>
      <c r="D86">
        <f t="shared" ca="1" si="4"/>
        <v>1930.35</v>
      </c>
      <c r="E86">
        <f t="shared" ca="1" si="5"/>
        <v>931</v>
      </c>
      <c r="F86">
        <f ca="1">Monthly!E86*OFFSET('Project Map'!$J$2,F$2,0)</f>
        <v>120</v>
      </c>
      <c r="G86">
        <f ca="1">Monthly!F86*OFFSET('Project Map'!$J$2,G$2,0)</f>
        <v>402</v>
      </c>
      <c r="H86">
        <f ca="1">Monthly!G86*OFFSET('Project Map'!$J$2,H$2,0)</f>
        <v>105</v>
      </c>
      <c r="I86">
        <f ca="1">Monthly!H86*OFFSET('Project Map'!$J$2,I$2,0)</f>
        <v>70</v>
      </c>
      <c r="J86">
        <f ca="1">Monthly!I86*OFFSET('Project Map'!$J$2,J$2,0)</f>
        <v>446.59999999999997</v>
      </c>
      <c r="K86">
        <f ca="1">Monthly!J86*OFFSET('Project Map'!$J$2,K$2,0)</f>
        <v>70</v>
      </c>
      <c r="L86">
        <f ca="1">Monthly!K86*OFFSET('Project Map'!$J$2,L$2,0)</f>
        <v>157.5</v>
      </c>
      <c r="M86">
        <f ca="1">Monthly!L86*OFFSET('Project Map'!$J$2,M$2,0)</f>
        <v>80</v>
      </c>
      <c r="N86">
        <f ca="1">Monthly!M86*OFFSET('Project Map'!$J$2,N$2,0)</f>
        <v>77</v>
      </c>
      <c r="O86">
        <f ca="1">Monthly!N86*OFFSET('Project Map'!$J$2,O$2,0)</f>
        <v>6</v>
      </c>
      <c r="P86">
        <f ca="1">Monthly!O86*OFFSET('Project Map'!$J$2,P$2,0)</f>
        <v>262.5</v>
      </c>
      <c r="Q86">
        <f ca="1">Monthly!P86*OFFSET('Project Map'!$J$2,Q$2,0)</f>
        <v>175</v>
      </c>
      <c r="R86">
        <f ca="1">Monthly!Q86*OFFSET('Project Map'!$J$2,R$2,0)</f>
        <v>175</v>
      </c>
      <c r="S86">
        <f ca="1">Monthly!R86*OFFSET('Project Map'!$J$2,S$2,0)</f>
        <v>280</v>
      </c>
      <c r="T86">
        <f ca="1">Monthly!S86*OFFSET('Project Map'!$J$2,T$2,0)</f>
        <v>12</v>
      </c>
      <c r="U86">
        <f ca="1">Monthly!T86*OFFSET('Project Map'!$J$2,U$2,0)</f>
        <v>22.75</v>
      </c>
      <c r="V86">
        <f ca="1">Monthly!U86*OFFSET('Project Map'!$J$2,V$2,0)</f>
        <v>420</v>
      </c>
      <c r="W86">
        <f ca="1">Monthly!V86*OFFSET('Project Map'!$J$2,W$2,0)</f>
        <v>100</v>
      </c>
    </row>
    <row r="87" spans="2:23" x14ac:dyDescent="0.25">
      <c r="B87" s="6">
        <v>48214</v>
      </c>
      <c r="C87">
        <f t="shared" ca="1" si="3"/>
        <v>2881.35</v>
      </c>
      <c r="D87">
        <f t="shared" ca="1" si="4"/>
        <v>1930.35</v>
      </c>
      <c r="E87">
        <f t="shared" ca="1" si="5"/>
        <v>931</v>
      </c>
      <c r="F87">
        <f ca="1">Monthly!E87*OFFSET('Project Map'!$J$2,F$2,0)</f>
        <v>120</v>
      </c>
      <c r="G87">
        <f ca="1">Monthly!F87*OFFSET('Project Map'!$J$2,G$2,0)</f>
        <v>402</v>
      </c>
      <c r="H87">
        <f ca="1">Monthly!G87*OFFSET('Project Map'!$J$2,H$2,0)</f>
        <v>105</v>
      </c>
      <c r="I87">
        <f ca="1">Monthly!H87*OFFSET('Project Map'!$J$2,I$2,0)</f>
        <v>70</v>
      </c>
      <c r="J87">
        <f ca="1">Monthly!I87*OFFSET('Project Map'!$J$2,J$2,0)</f>
        <v>446.59999999999997</v>
      </c>
      <c r="K87">
        <f ca="1">Monthly!J87*OFFSET('Project Map'!$J$2,K$2,0)</f>
        <v>70</v>
      </c>
      <c r="L87">
        <f ca="1">Monthly!K87*OFFSET('Project Map'!$J$2,L$2,0)</f>
        <v>157.5</v>
      </c>
      <c r="M87">
        <f ca="1">Monthly!L87*OFFSET('Project Map'!$J$2,M$2,0)</f>
        <v>80</v>
      </c>
      <c r="N87">
        <f ca="1">Monthly!M87*OFFSET('Project Map'!$J$2,N$2,0)</f>
        <v>77</v>
      </c>
      <c r="O87">
        <f ca="1">Monthly!N87*OFFSET('Project Map'!$J$2,O$2,0)</f>
        <v>6</v>
      </c>
      <c r="P87">
        <f ca="1">Monthly!O87*OFFSET('Project Map'!$J$2,P$2,0)</f>
        <v>262.5</v>
      </c>
      <c r="Q87">
        <f ca="1">Monthly!P87*OFFSET('Project Map'!$J$2,Q$2,0)</f>
        <v>175</v>
      </c>
      <c r="R87">
        <f ca="1">Monthly!Q87*OFFSET('Project Map'!$J$2,R$2,0)</f>
        <v>175</v>
      </c>
      <c r="S87">
        <f ca="1">Monthly!R87*OFFSET('Project Map'!$J$2,S$2,0)</f>
        <v>280</v>
      </c>
      <c r="T87">
        <f ca="1">Monthly!S87*OFFSET('Project Map'!$J$2,T$2,0)</f>
        <v>12</v>
      </c>
      <c r="U87">
        <f ca="1">Monthly!T87*OFFSET('Project Map'!$J$2,U$2,0)</f>
        <v>22.75</v>
      </c>
      <c r="V87">
        <f ca="1">Monthly!U87*OFFSET('Project Map'!$J$2,V$2,0)</f>
        <v>420</v>
      </c>
      <c r="W87">
        <f ca="1">Monthly!V87*OFFSET('Project Map'!$J$2,W$2,0)</f>
        <v>100</v>
      </c>
    </row>
    <row r="88" spans="2:23" x14ac:dyDescent="0.25">
      <c r="B88" s="6">
        <v>48245</v>
      </c>
      <c r="C88">
        <f t="shared" ca="1" si="3"/>
        <v>2881.35</v>
      </c>
      <c r="D88">
        <f t="shared" ca="1" si="4"/>
        <v>1930.35</v>
      </c>
      <c r="E88">
        <f t="shared" ca="1" si="5"/>
        <v>931</v>
      </c>
      <c r="F88">
        <f ca="1">Monthly!E88*OFFSET('Project Map'!$J$2,F$2,0)</f>
        <v>120</v>
      </c>
      <c r="G88">
        <f ca="1">Monthly!F88*OFFSET('Project Map'!$J$2,G$2,0)</f>
        <v>402</v>
      </c>
      <c r="H88">
        <f ca="1">Monthly!G88*OFFSET('Project Map'!$J$2,H$2,0)</f>
        <v>105</v>
      </c>
      <c r="I88">
        <f ca="1">Monthly!H88*OFFSET('Project Map'!$J$2,I$2,0)</f>
        <v>70</v>
      </c>
      <c r="J88">
        <f ca="1">Monthly!I88*OFFSET('Project Map'!$J$2,J$2,0)</f>
        <v>446.59999999999997</v>
      </c>
      <c r="K88">
        <f ca="1">Monthly!J88*OFFSET('Project Map'!$J$2,K$2,0)</f>
        <v>70</v>
      </c>
      <c r="L88">
        <f ca="1">Monthly!K88*OFFSET('Project Map'!$J$2,L$2,0)</f>
        <v>157.5</v>
      </c>
      <c r="M88">
        <f ca="1">Monthly!L88*OFFSET('Project Map'!$J$2,M$2,0)</f>
        <v>80</v>
      </c>
      <c r="N88">
        <f ca="1">Monthly!M88*OFFSET('Project Map'!$J$2,N$2,0)</f>
        <v>77</v>
      </c>
      <c r="O88">
        <f ca="1">Monthly!N88*OFFSET('Project Map'!$J$2,O$2,0)</f>
        <v>6</v>
      </c>
      <c r="P88">
        <f ca="1">Monthly!O88*OFFSET('Project Map'!$J$2,P$2,0)</f>
        <v>262.5</v>
      </c>
      <c r="Q88">
        <f ca="1">Monthly!P88*OFFSET('Project Map'!$J$2,Q$2,0)</f>
        <v>175</v>
      </c>
      <c r="R88">
        <f ca="1">Monthly!Q88*OFFSET('Project Map'!$J$2,R$2,0)</f>
        <v>175</v>
      </c>
      <c r="S88">
        <f ca="1">Monthly!R88*OFFSET('Project Map'!$J$2,S$2,0)</f>
        <v>280</v>
      </c>
      <c r="T88">
        <f ca="1">Monthly!S88*OFFSET('Project Map'!$J$2,T$2,0)</f>
        <v>12</v>
      </c>
      <c r="U88">
        <f ca="1">Monthly!T88*OFFSET('Project Map'!$J$2,U$2,0)</f>
        <v>22.75</v>
      </c>
      <c r="V88">
        <f ca="1">Monthly!U88*OFFSET('Project Map'!$J$2,V$2,0)</f>
        <v>420</v>
      </c>
      <c r="W88">
        <f ca="1">Monthly!V88*OFFSET('Project Map'!$J$2,W$2,0)</f>
        <v>100</v>
      </c>
    </row>
    <row r="89" spans="2:23" x14ac:dyDescent="0.25">
      <c r="B89" s="6">
        <v>48274</v>
      </c>
      <c r="C89">
        <f t="shared" ca="1" si="3"/>
        <v>2889.75</v>
      </c>
      <c r="D89">
        <f t="shared" ca="1" si="4"/>
        <v>1938.75</v>
      </c>
      <c r="E89">
        <f t="shared" ca="1" si="5"/>
        <v>931</v>
      </c>
      <c r="F89">
        <f ca="1">Monthly!E89*OFFSET('Project Map'!$J$2,F$2,0)</f>
        <v>120</v>
      </c>
      <c r="G89">
        <f ca="1">Monthly!F89*OFFSET('Project Map'!$J$2,G$2,0)</f>
        <v>402</v>
      </c>
      <c r="H89">
        <f ca="1">Monthly!G89*OFFSET('Project Map'!$J$2,H$2,0)</f>
        <v>105</v>
      </c>
      <c r="I89">
        <f ca="1">Monthly!H89*OFFSET('Project Map'!$J$2,I$2,0)</f>
        <v>70</v>
      </c>
      <c r="J89">
        <f ca="1">Monthly!I89*OFFSET('Project Map'!$J$2,J$2,0)</f>
        <v>454.99999999999994</v>
      </c>
      <c r="K89">
        <f ca="1">Monthly!J89*OFFSET('Project Map'!$J$2,K$2,0)</f>
        <v>70</v>
      </c>
      <c r="L89">
        <f ca="1">Monthly!K89*OFFSET('Project Map'!$J$2,L$2,0)</f>
        <v>157.5</v>
      </c>
      <c r="M89">
        <f ca="1">Monthly!L89*OFFSET('Project Map'!$J$2,M$2,0)</f>
        <v>80</v>
      </c>
      <c r="N89">
        <f ca="1">Monthly!M89*OFFSET('Project Map'!$J$2,N$2,0)</f>
        <v>77</v>
      </c>
      <c r="O89">
        <f ca="1">Monthly!N89*OFFSET('Project Map'!$J$2,O$2,0)</f>
        <v>6</v>
      </c>
      <c r="P89">
        <f ca="1">Monthly!O89*OFFSET('Project Map'!$J$2,P$2,0)</f>
        <v>262.5</v>
      </c>
      <c r="Q89">
        <f ca="1">Monthly!P89*OFFSET('Project Map'!$J$2,Q$2,0)</f>
        <v>175</v>
      </c>
      <c r="R89">
        <f ca="1">Monthly!Q89*OFFSET('Project Map'!$J$2,R$2,0)</f>
        <v>175</v>
      </c>
      <c r="S89">
        <f ca="1">Monthly!R89*OFFSET('Project Map'!$J$2,S$2,0)</f>
        <v>280</v>
      </c>
      <c r="T89">
        <f ca="1">Monthly!S89*OFFSET('Project Map'!$J$2,T$2,0)</f>
        <v>12</v>
      </c>
      <c r="U89">
        <f ca="1">Monthly!T89*OFFSET('Project Map'!$J$2,U$2,0)</f>
        <v>22.75</v>
      </c>
      <c r="V89">
        <f ca="1">Monthly!U89*OFFSET('Project Map'!$J$2,V$2,0)</f>
        <v>420</v>
      </c>
      <c r="W89">
        <f ca="1">Monthly!V89*OFFSET('Project Map'!$J$2,W$2,0)</f>
        <v>100</v>
      </c>
    </row>
    <row r="90" spans="2:23" x14ac:dyDescent="0.25">
      <c r="B90" s="6">
        <v>48305</v>
      </c>
      <c r="C90">
        <f t="shared" ca="1" si="3"/>
        <v>2889.75</v>
      </c>
      <c r="D90">
        <f t="shared" ca="1" si="4"/>
        <v>1938.75</v>
      </c>
      <c r="E90">
        <f t="shared" ca="1" si="5"/>
        <v>931</v>
      </c>
      <c r="F90">
        <f ca="1">Monthly!E90*OFFSET('Project Map'!$J$2,F$2,0)</f>
        <v>120</v>
      </c>
      <c r="G90">
        <f ca="1">Monthly!F90*OFFSET('Project Map'!$J$2,G$2,0)</f>
        <v>402</v>
      </c>
      <c r="H90">
        <f ca="1">Monthly!G90*OFFSET('Project Map'!$J$2,H$2,0)</f>
        <v>105</v>
      </c>
      <c r="I90">
        <f ca="1">Monthly!H90*OFFSET('Project Map'!$J$2,I$2,0)</f>
        <v>70</v>
      </c>
      <c r="J90">
        <f ca="1">Monthly!I90*OFFSET('Project Map'!$J$2,J$2,0)</f>
        <v>454.99999999999994</v>
      </c>
      <c r="K90">
        <f ca="1">Monthly!J90*OFFSET('Project Map'!$J$2,K$2,0)</f>
        <v>70</v>
      </c>
      <c r="L90">
        <f ca="1">Monthly!K90*OFFSET('Project Map'!$J$2,L$2,0)</f>
        <v>157.5</v>
      </c>
      <c r="M90">
        <f ca="1">Monthly!L90*OFFSET('Project Map'!$J$2,M$2,0)</f>
        <v>80</v>
      </c>
      <c r="N90">
        <f ca="1">Monthly!M90*OFFSET('Project Map'!$J$2,N$2,0)</f>
        <v>77</v>
      </c>
      <c r="O90">
        <f ca="1">Monthly!N90*OFFSET('Project Map'!$J$2,O$2,0)</f>
        <v>6</v>
      </c>
      <c r="P90">
        <f ca="1">Monthly!O90*OFFSET('Project Map'!$J$2,P$2,0)</f>
        <v>262.5</v>
      </c>
      <c r="Q90">
        <f ca="1">Monthly!P90*OFFSET('Project Map'!$J$2,Q$2,0)</f>
        <v>175</v>
      </c>
      <c r="R90">
        <f ca="1">Monthly!Q90*OFFSET('Project Map'!$J$2,R$2,0)</f>
        <v>175</v>
      </c>
      <c r="S90">
        <f ca="1">Monthly!R90*OFFSET('Project Map'!$J$2,S$2,0)</f>
        <v>280</v>
      </c>
      <c r="T90">
        <f ca="1">Monthly!S90*OFFSET('Project Map'!$J$2,T$2,0)</f>
        <v>12</v>
      </c>
      <c r="U90">
        <f ca="1">Monthly!T90*OFFSET('Project Map'!$J$2,U$2,0)</f>
        <v>22.75</v>
      </c>
      <c r="V90">
        <f ca="1">Monthly!U90*OFFSET('Project Map'!$J$2,V$2,0)</f>
        <v>420</v>
      </c>
      <c r="W90">
        <f ca="1">Monthly!V90*OFFSET('Project Map'!$J$2,W$2,0)</f>
        <v>100</v>
      </c>
    </row>
    <row r="91" spans="2:23" x14ac:dyDescent="0.25">
      <c r="B91" s="6">
        <v>48335</v>
      </c>
      <c r="C91">
        <f t="shared" ca="1" si="3"/>
        <v>2889.75</v>
      </c>
      <c r="D91">
        <f t="shared" ca="1" si="4"/>
        <v>1938.75</v>
      </c>
      <c r="E91">
        <f t="shared" ca="1" si="5"/>
        <v>931</v>
      </c>
      <c r="F91">
        <f ca="1">Monthly!E91*OFFSET('Project Map'!$J$2,F$2,0)</f>
        <v>120</v>
      </c>
      <c r="G91">
        <f ca="1">Monthly!F91*OFFSET('Project Map'!$J$2,G$2,0)</f>
        <v>402</v>
      </c>
      <c r="H91">
        <f ca="1">Monthly!G91*OFFSET('Project Map'!$J$2,H$2,0)</f>
        <v>105</v>
      </c>
      <c r="I91">
        <f ca="1">Monthly!H91*OFFSET('Project Map'!$J$2,I$2,0)</f>
        <v>70</v>
      </c>
      <c r="J91">
        <f ca="1">Monthly!I91*OFFSET('Project Map'!$J$2,J$2,0)</f>
        <v>454.99999999999994</v>
      </c>
      <c r="K91">
        <f ca="1">Monthly!J91*OFFSET('Project Map'!$J$2,K$2,0)</f>
        <v>70</v>
      </c>
      <c r="L91">
        <f ca="1">Monthly!K91*OFFSET('Project Map'!$J$2,L$2,0)</f>
        <v>157.5</v>
      </c>
      <c r="M91">
        <f ca="1">Monthly!L91*OFFSET('Project Map'!$J$2,M$2,0)</f>
        <v>80</v>
      </c>
      <c r="N91">
        <f ca="1">Monthly!M91*OFFSET('Project Map'!$J$2,N$2,0)</f>
        <v>77</v>
      </c>
      <c r="O91">
        <f ca="1">Monthly!N91*OFFSET('Project Map'!$J$2,O$2,0)</f>
        <v>6</v>
      </c>
      <c r="P91">
        <f ca="1">Monthly!O91*OFFSET('Project Map'!$J$2,P$2,0)</f>
        <v>262.5</v>
      </c>
      <c r="Q91">
        <f ca="1">Monthly!P91*OFFSET('Project Map'!$J$2,Q$2,0)</f>
        <v>175</v>
      </c>
      <c r="R91">
        <f ca="1">Monthly!Q91*OFFSET('Project Map'!$J$2,R$2,0)</f>
        <v>175</v>
      </c>
      <c r="S91">
        <f ca="1">Monthly!R91*OFFSET('Project Map'!$J$2,S$2,0)</f>
        <v>280</v>
      </c>
      <c r="T91">
        <f ca="1">Monthly!S91*OFFSET('Project Map'!$J$2,T$2,0)</f>
        <v>12</v>
      </c>
      <c r="U91">
        <f ca="1">Monthly!T91*OFFSET('Project Map'!$J$2,U$2,0)</f>
        <v>22.75</v>
      </c>
      <c r="V91">
        <f ca="1">Monthly!U91*OFFSET('Project Map'!$J$2,V$2,0)</f>
        <v>420</v>
      </c>
      <c r="W91">
        <f ca="1">Monthly!V91*OFFSET('Project Map'!$J$2,W$2,0)</f>
        <v>100</v>
      </c>
    </row>
    <row r="92" spans="2:23" x14ac:dyDescent="0.25">
      <c r="B92" s="6">
        <v>48366</v>
      </c>
      <c r="C92">
        <f t="shared" ca="1" si="3"/>
        <v>2889.75</v>
      </c>
      <c r="D92">
        <f t="shared" ca="1" si="4"/>
        <v>1938.75</v>
      </c>
      <c r="E92">
        <f t="shared" ca="1" si="5"/>
        <v>931</v>
      </c>
      <c r="F92">
        <f ca="1">Monthly!E92*OFFSET('Project Map'!$J$2,F$2,0)</f>
        <v>120</v>
      </c>
      <c r="G92">
        <f ca="1">Monthly!F92*OFFSET('Project Map'!$J$2,G$2,0)</f>
        <v>402</v>
      </c>
      <c r="H92">
        <f ca="1">Monthly!G92*OFFSET('Project Map'!$J$2,H$2,0)</f>
        <v>105</v>
      </c>
      <c r="I92">
        <f ca="1">Monthly!H92*OFFSET('Project Map'!$J$2,I$2,0)</f>
        <v>70</v>
      </c>
      <c r="J92">
        <f ca="1">Monthly!I92*OFFSET('Project Map'!$J$2,J$2,0)</f>
        <v>454.99999999999994</v>
      </c>
      <c r="K92">
        <f ca="1">Monthly!J92*OFFSET('Project Map'!$J$2,K$2,0)</f>
        <v>70</v>
      </c>
      <c r="L92">
        <f ca="1">Monthly!K92*OFFSET('Project Map'!$J$2,L$2,0)</f>
        <v>157.5</v>
      </c>
      <c r="M92">
        <f ca="1">Monthly!L92*OFFSET('Project Map'!$J$2,M$2,0)</f>
        <v>80</v>
      </c>
      <c r="N92">
        <f ca="1">Monthly!M92*OFFSET('Project Map'!$J$2,N$2,0)</f>
        <v>77</v>
      </c>
      <c r="O92">
        <f ca="1">Monthly!N92*OFFSET('Project Map'!$J$2,O$2,0)</f>
        <v>6</v>
      </c>
      <c r="P92">
        <f ca="1">Monthly!O92*OFFSET('Project Map'!$J$2,P$2,0)</f>
        <v>262.5</v>
      </c>
      <c r="Q92">
        <f ca="1">Monthly!P92*OFFSET('Project Map'!$J$2,Q$2,0)</f>
        <v>175</v>
      </c>
      <c r="R92">
        <f ca="1">Monthly!Q92*OFFSET('Project Map'!$J$2,R$2,0)</f>
        <v>175</v>
      </c>
      <c r="S92">
        <f ca="1">Monthly!R92*OFFSET('Project Map'!$J$2,S$2,0)</f>
        <v>280</v>
      </c>
      <c r="T92">
        <f ca="1">Monthly!S92*OFFSET('Project Map'!$J$2,T$2,0)</f>
        <v>12</v>
      </c>
      <c r="U92">
        <f ca="1">Monthly!T92*OFFSET('Project Map'!$J$2,U$2,0)</f>
        <v>22.75</v>
      </c>
      <c r="V92">
        <f ca="1">Monthly!U92*OFFSET('Project Map'!$J$2,V$2,0)</f>
        <v>420</v>
      </c>
      <c r="W92">
        <f ca="1">Monthly!V92*OFFSET('Project Map'!$J$2,W$2,0)</f>
        <v>100</v>
      </c>
    </row>
    <row r="93" spans="2:23" x14ac:dyDescent="0.25">
      <c r="B93" s="6">
        <v>48396</v>
      </c>
      <c r="C93">
        <f t="shared" ca="1" si="3"/>
        <v>2889.75</v>
      </c>
      <c r="D93">
        <f t="shared" ca="1" si="4"/>
        <v>1938.75</v>
      </c>
      <c r="E93">
        <f t="shared" ca="1" si="5"/>
        <v>931</v>
      </c>
      <c r="F93">
        <f ca="1">Monthly!E93*OFFSET('Project Map'!$J$2,F$2,0)</f>
        <v>120</v>
      </c>
      <c r="G93">
        <f ca="1">Monthly!F93*OFFSET('Project Map'!$J$2,G$2,0)</f>
        <v>402</v>
      </c>
      <c r="H93">
        <f ca="1">Monthly!G93*OFFSET('Project Map'!$J$2,H$2,0)</f>
        <v>105</v>
      </c>
      <c r="I93">
        <f ca="1">Monthly!H93*OFFSET('Project Map'!$J$2,I$2,0)</f>
        <v>70</v>
      </c>
      <c r="J93">
        <f ca="1">Monthly!I93*OFFSET('Project Map'!$J$2,J$2,0)</f>
        <v>454.99999999999994</v>
      </c>
      <c r="K93">
        <f ca="1">Monthly!J93*OFFSET('Project Map'!$J$2,K$2,0)</f>
        <v>70</v>
      </c>
      <c r="L93">
        <f ca="1">Monthly!K93*OFFSET('Project Map'!$J$2,L$2,0)</f>
        <v>157.5</v>
      </c>
      <c r="M93">
        <f ca="1">Monthly!L93*OFFSET('Project Map'!$J$2,M$2,0)</f>
        <v>80</v>
      </c>
      <c r="N93">
        <f ca="1">Monthly!M93*OFFSET('Project Map'!$J$2,N$2,0)</f>
        <v>77</v>
      </c>
      <c r="O93">
        <f ca="1">Monthly!N93*OFFSET('Project Map'!$J$2,O$2,0)</f>
        <v>6</v>
      </c>
      <c r="P93">
        <f ca="1">Monthly!O93*OFFSET('Project Map'!$J$2,P$2,0)</f>
        <v>262.5</v>
      </c>
      <c r="Q93">
        <f ca="1">Monthly!P93*OFFSET('Project Map'!$J$2,Q$2,0)</f>
        <v>175</v>
      </c>
      <c r="R93">
        <f ca="1">Monthly!Q93*OFFSET('Project Map'!$J$2,R$2,0)</f>
        <v>175</v>
      </c>
      <c r="S93">
        <f ca="1">Monthly!R93*OFFSET('Project Map'!$J$2,S$2,0)</f>
        <v>280</v>
      </c>
      <c r="T93">
        <f ca="1">Monthly!S93*OFFSET('Project Map'!$J$2,T$2,0)</f>
        <v>12</v>
      </c>
      <c r="U93">
        <f ca="1">Monthly!T93*OFFSET('Project Map'!$J$2,U$2,0)</f>
        <v>22.75</v>
      </c>
      <c r="V93">
        <f ca="1">Monthly!U93*OFFSET('Project Map'!$J$2,V$2,0)</f>
        <v>420</v>
      </c>
      <c r="W93">
        <f ca="1">Monthly!V93*OFFSET('Project Map'!$J$2,W$2,0)</f>
        <v>100</v>
      </c>
    </row>
    <row r="94" spans="2:23" x14ac:dyDescent="0.25">
      <c r="B94" s="6">
        <v>48427</v>
      </c>
      <c r="C94">
        <f t="shared" ca="1" si="3"/>
        <v>2889.75</v>
      </c>
      <c r="D94">
        <f t="shared" ca="1" si="4"/>
        <v>1938.75</v>
      </c>
      <c r="E94">
        <f t="shared" ca="1" si="5"/>
        <v>931</v>
      </c>
      <c r="F94">
        <f ca="1">Monthly!E94*OFFSET('Project Map'!$J$2,F$2,0)</f>
        <v>120</v>
      </c>
      <c r="G94">
        <f ca="1">Monthly!F94*OFFSET('Project Map'!$J$2,G$2,0)</f>
        <v>402</v>
      </c>
      <c r="H94">
        <f ca="1">Monthly!G94*OFFSET('Project Map'!$J$2,H$2,0)</f>
        <v>105</v>
      </c>
      <c r="I94">
        <f ca="1">Monthly!H94*OFFSET('Project Map'!$J$2,I$2,0)</f>
        <v>70</v>
      </c>
      <c r="J94">
        <f ca="1">Monthly!I94*OFFSET('Project Map'!$J$2,J$2,0)</f>
        <v>454.99999999999994</v>
      </c>
      <c r="K94">
        <f ca="1">Monthly!J94*OFFSET('Project Map'!$J$2,K$2,0)</f>
        <v>70</v>
      </c>
      <c r="L94">
        <f ca="1">Monthly!K94*OFFSET('Project Map'!$J$2,L$2,0)</f>
        <v>157.5</v>
      </c>
      <c r="M94">
        <f ca="1">Monthly!L94*OFFSET('Project Map'!$J$2,M$2,0)</f>
        <v>80</v>
      </c>
      <c r="N94">
        <f ca="1">Monthly!M94*OFFSET('Project Map'!$J$2,N$2,0)</f>
        <v>77</v>
      </c>
      <c r="O94">
        <f ca="1">Monthly!N94*OFFSET('Project Map'!$J$2,O$2,0)</f>
        <v>6</v>
      </c>
      <c r="P94">
        <f ca="1">Monthly!O94*OFFSET('Project Map'!$J$2,P$2,0)</f>
        <v>262.5</v>
      </c>
      <c r="Q94">
        <f ca="1">Monthly!P94*OFFSET('Project Map'!$J$2,Q$2,0)</f>
        <v>175</v>
      </c>
      <c r="R94">
        <f ca="1">Monthly!Q94*OFFSET('Project Map'!$J$2,R$2,0)</f>
        <v>175</v>
      </c>
      <c r="S94">
        <f ca="1">Monthly!R94*OFFSET('Project Map'!$J$2,S$2,0)</f>
        <v>280</v>
      </c>
      <c r="T94">
        <f ca="1">Monthly!S94*OFFSET('Project Map'!$J$2,T$2,0)</f>
        <v>12</v>
      </c>
      <c r="U94">
        <f ca="1">Monthly!T94*OFFSET('Project Map'!$J$2,U$2,0)</f>
        <v>22.75</v>
      </c>
      <c r="V94">
        <f ca="1">Monthly!U94*OFFSET('Project Map'!$J$2,V$2,0)</f>
        <v>420</v>
      </c>
      <c r="W94">
        <f ca="1">Monthly!V94*OFFSET('Project Map'!$J$2,W$2,0)</f>
        <v>100</v>
      </c>
    </row>
    <row r="95" spans="2:23" x14ac:dyDescent="0.25">
      <c r="B95" s="6">
        <v>48458</v>
      </c>
      <c r="C95">
        <f t="shared" ca="1" si="3"/>
        <v>2889.75</v>
      </c>
      <c r="D95">
        <f t="shared" ca="1" si="4"/>
        <v>1938.75</v>
      </c>
      <c r="E95">
        <f t="shared" ca="1" si="5"/>
        <v>931</v>
      </c>
      <c r="F95">
        <f ca="1">Monthly!E95*OFFSET('Project Map'!$J$2,F$2,0)</f>
        <v>120</v>
      </c>
      <c r="G95">
        <f ca="1">Monthly!F95*OFFSET('Project Map'!$J$2,G$2,0)</f>
        <v>402</v>
      </c>
      <c r="H95">
        <f ca="1">Monthly!G95*OFFSET('Project Map'!$J$2,H$2,0)</f>
        <v>105</v>
      </c>
      <c r="I95">
        <f ca="1">Monthly!H95*OFFSET('Project Map'!$J$2,I$2,0)</f>
        <v>70</v>
      </c>
      <c r="J95">
        <f ca="1">Monthly!I95*OFFSET('Project Map'!$J$2,J$2,0)</f>
        <v>454.99999999999994</v>
      </c>
      <c r="K95">
        <f ca="1">Monthly!J95*OFFSET('Project Map'!$J$2,K$2,0)</f>
        <v>70</v>
      </c>
      <c r="L95">
        <f ca="1">Monthly!K95*OFFSET('Project Map'!$J$2,L$2,0)</f>
        <v>157.5</v>
      </c>
      <c r="M95">
        <f ca="1">Monthly!L95*OFFSET('Project Map'!$J$2,M$2,0)</f>
        <v>80</v>
      </c>
      <c r="N95">
        <f ca="1">Monthly!M95*OFFSET('Project Map'!$J$2,N$2,0)</f>
        <v>77</v>
      </c>
      <c r="O95">
        <f ca="1">Monthly!N95*OFFSET('Project Map'!$J$2,O$2,0)</f>
        <v>6</v>
      </c>
      <c r="P95">
        <f ca="1">Monthly!O95*OFFSET('Project Map'!$J$2,P$2,0)</f>
        <v>262.5</v>
      </c>
      <c r="Q95">
        <f ca="1">Monthly!P95*OFFSET('Project Map'!$J$2,Q$2,0)</f>
        <v>175</v>
      </c>
      <c r="R95">
        <f ca="1">Monthly!Q95*OFFSET('Project Map'!$J$2,R$2,0)</f>
        <v>175</v>
      </c>
      <c r="S95">
        <f ca="1">Monthly!R95*OFFSET('Project Map'!$J$2,S$2,0)</f>
        <v>280</v>
      </c>
      <c r="T95">
        <f ca="1">Monthly!S95*OFFSET('Project Map'!$J$2,T$2,0)</f>
        <v>12</v>
      </c>
      <c r="U95">
        <f ca="1">Monthly!T95*OFFSET('Project Map'!$J$2,U$2,0)</f>
        <v>22.75</v>
      </c>
      <c r="V95">
        <f ca="1">Monthly!U95*OFFSET('Project Map'!$J$2,V$2,0)</f>
        <v>420</v>
      </c>
      <c r="W95">
        <f ca="1">Monthly!V95*OFFSET('Project Map'!$J$2,W$2,0)</f>
        <v>100</v>
      </c>
    </row>
    <row r="96" spans="2:23" x14ac:dyDescent="0.25">
      <c r="B96" s="6">
        <v>48488</v>
      </c>
      <c r="C96">
        <f t="shared" ca="1" si="3"/>
        <v>2889.75</v>
      </c>
      <c r="D96">
        <f t="shared" ca="1" si="4"/>
        <v>1938.75</v>
      </c>
      <c r="E96">
        <f t="shared" ca="1" si="5"/>
        <v>931</v>
      </c>
      <c r="F96">
        <f ca="1">Monthly!E96*OFFSET('Project Map'!$J$2,F$2,0)</f>
        <v>120</v>
      </c>
      <c r="G96">
        <f ca="1">Monthly!F96*OFFSET('Project Map'!$J$2,G$2,0)</f>
        <v>402</v>
      </c>
      <c r="H96">
        <f ca="1">Monthly!G96*OFFSET('Project Map'!$J$2,H$2,0)</f>
        <v>105</v>
      </c>
      <c r="I96">
        <f ca="1">Monthly!H96*OFFSET('Project Map'!$J$2,I$2,0)</f>
        <v>70</v>
      </c>
      <c r="J96">
        <f ca="1">Monthly!I96*OFFSET('Project Map'!$J$2,J$2,0)</f>
        <v>454.99999999999994</v>
      </c>
      <c r="K96">
        <f ca="1">Monthly!J96*OFFSET('Project Map'!$J$2,K$2,0)</f>
        <v>70</v>
      </c>
      <c r="L96">
        <f ca="1">Monthly!K96*OFFSET('Project Map'!$J$2,L$2,0)</f>
        <v>157.5</v>
      </c>
      <c r="M96">
        <f ca="1">Monthly!L96*OFFSET('Project Map'!$J$2,M$2,0)</f>
        <v>80</v>
      </c>
      <c r="N96">
        <f ca="1">Monthly!M96*OFFSET('Project Map'!$J$2,N$2,0)</f>
        <v>77</v>
      </c>
      <c r="O96">
        <f ca="1">Monthly!N96*OFFSET('Project Map'!$J$2,O$2,0)</f>
        <v>6</v>
      </c>
      <c r="P96">
        <f ca="1">Monthly!O96*OFFSET('Project Map'!$J$2,P$2,0)</f>
        <v>262.5</v>
      </c>
      <c r="Q96">
        <f ca="1">Monthly!P96*OFFSET('Project Map'!$J$2,Q$2,0)</f>
        <v>175</v>
      </c>
      <c r="R96">
        <f ca="1">Monthly!Q96*OFFSET('Project Map'!$J$2,R$2,0)</f>
        <v>175</v>
      </c>
      <c r="S96">
        <f ca="1">Monthly!R96*OFFSET('Project Map'!$J$2,S$2,0)</f>
        <v>280</v>
      </c>
      <c r="T96">
        <f ca="1">Monthly!S96*OFFSET('Project Map'!$J$2,T$2,0)</f>
        <v>12</v>
      </c>
      <c r="U96">
        <f ca="1">Monthly!T96*OFFSET('Project Map'!$J$2,U$2,0)</f>
        <v>22.75</v>
      </c>
      <c r="V96">
        <f ca="1">Monthly!U96*OFFSET('Project Map'!$J$2,V$2,0)</f>
        <v>420</v>
      </c>
      <c r="W96">
        <f ca="1">Monthly!V96*OFFSET('Project Map'!$J$2,W$2,0)</f>
        <v>100</v>
      </c>
    </row>
    <row r="97" spans="2:23" x14ac:dyDescent="0.25">
      <c r="B97" s="6">
        <v>48519</v>
      </c>
      <c r="C97">
        <f t="shared" ca="1" si="3"/>
        <v>2889.75</v>
      </c>
      <c r="D97">
        <f t="shared" ca="1" si="4"/>
        <v>1938.75</v>
      </c>
      <c r="E97">
        <f t="shared" ca="1" si="5"/>
        <v>931</v>
      </c>
      <c r="F97">
        <f ca="1">Monthly!E97*OFFSET('Project Map'!$J$2,F$2,0)</f>
        <v>120</v>
      </c>
      <c r="G97">
        <f ca="1">Monthly!F97*OFFSET('Project Map'!$J$2,G$2,0)</f>
        <v>402</v>
      </c>
      <c r="H97">
        <f ca="1">Monthly!G97*OFFSET('Project Map'!$J$2,H$2,0)</f>
        <v>105</v>
      </c>
      <c r="I97">
        <f ca="1">Monthly!H97*OFFSET('Project Map'!$J$2,I$2,0)</f>
        <v>70</v>
      </c>
      <c r="J97">
        <f ca="1">Monthly!I97*OFFSET('Project Map'!$J$2,J$2,0)</f>
        <v>454.99999999999994</v>
      </c>
      <c r="K97">
        <f ca="1">Monthly!J97*OFFSET('Project Map'!$J$2,K$2,0)</f>
        <v>70</v>
      </c>
      <c r="L97">
        <f ca="1">Monthly!K97*OFFSET('Project Map'!$J$2,L$2,0)</f>
        <v>157.5</v>
      </c>
      <c r="M97">
        <f ca="1">Monthly!L97*OFFSET('Project Map'!$J$2,M$2,0)</f>
        <v>80</v>
      </c>
      <c r="N97">
        <f ca="1">Monthly!M97*OFFSET('Project Map'!$J$2,N$2,0)</f>
        <v>77</v>
      </c>
      <c r="O97">
        <f ca="1">Monthly!N97*OFFSET('Project Map'!$J$2,O$2,0)</f>
        <v>6</v>
      </c>
      <c r="P97">
        <f ca="1">Monthly!O97*OFFSET('Project Map'!$J$2,P$2,0)</f>
        <v>262.5</v>
      </c>
      <c r="Q97">
        <f ca="1">Monthly!P97*OFFSET('Project Map'!$J$2,Q$2,0)</f>
        <v>175</v>
      </c>
      <c r="R97">
        <f ca="1">Monthly!Q97*OFFSET('Project Map'!$J$2,R$2,0)</f>
        <v>175</v>
      </c>
      <c r="S97">
        <f ca="1">Monthly!R97*OFFSET('Project Map'!$J$2,S$2,0)</f>
        <v>280</v>
      </c>
      <c r="T97">
        <f ca="1">Monthly!S97*OFFSET('Project Map'!$J$2,T$2,0)</f>
        <v>12</v>
      </c>
      <c r="U97">
        <f ca="1">Monthly!T97*OFFSET('Project Map'!$J$2,U$2,0)</f>
        <v>22.75</v>
      </c>
      <c r="V97">
        <f ca="1">Monthly!U97*OFFSET('Project Map'!$J$2,V$2,0)</f>
        <v>420</v>
      </c>
      <c r="W97">
        <f ca="1">Monthly!V97*OFFSET('Project Map'!$J$2,W$2,0)</f>
        <v>100</v>
      </c>
    </row>
    <row r="98" spans="2:23" x14ac:dyDescent="0.25">
      <c r="B98" s="6">
        <v>48549</v>
      </c>
      <c r="C98">
        <f t="shared" ca="1" si="3"/>
        <v>2889.75</v>
      </c>
      <c r="D98">
        <f t="shared" ca="1" si="4"/>
        <v>1938.75</v>
      </c>
      <c r="E98">
        <f t="shared" ca="1" si="5"/>
        <v>931</v>
      </c>
      <c r="F98">
        <f ca="1">Monthly!E98*OFFSET('Project Map'!$J$2,F$2,0)</f>
        <v>120</v>
      </c>
      <c r="G98">
        <f ca="1">Monthly!F98*OFFSET('Project Map'!$J$2,G$2,0)</f>
        <v>402</v>
      </c>
      <c r="H98">
        <f ca="1">Monthly!G98*OFFSET('Project Map'!$J$2,H$2,0)</f>
        <v>105</v>
      </c>
      <c r="I98">
        <f ca="1">Monthly!H98*OFFSET('Project Map'!$J$2,I$2,0)</f>
        <v>70</v>
      </c>
      <c r="J98">
        <f ca="1">Monthly!I98*OFFSET('Project Map'!$J$2,J$2,0)</f>
        <v>454.99999999999994</v>
      </c>
      <c r="K98">
        <f ca="1">Monthly!J98*OFFSET('Project Map'!$J$2,K$2,0)</f>
        <v>70</v>
      </c>
      <c r="L98">
        <f ca="1">Monthly!K98*OFFSET('Project Map'!$J$2,L$2,0)</f>
        <v>157.5</v>
      </c>
      <c r="M98">
        <f ca="1">Monthly!L98*OFFSET('Project Map'!$J$2,M$2,0)</f>
        <v>80</v>
      </c>
      <c r="N98">
        <f ca="1">Monthly!M98*OFFSET('Project Map'!$J$2,N$2,0)</f>
        <v>77</v>
      </c>
      <c r="O98">
        <f ca="1">Monthly!N98*OFFSET('Project Map'!$J$2,O$2,0)</f>
        <v>6</v>
      </c>
      <c r="P98">
        <f ca="1">Monthly!O98*OFFSET('Project Map'!$J$2,P$2,0)</f>
        <v>262.5</v>
      </c>
      <c r="Q98">
        <f ca="1">Monthly!P98*OFFSET('Project Map'!$J$2,Q$2,0)</f>
        <v>175</v>
      </c>
      <c r="R98">
        <f ca="1">Monthly!Q98*OFFSET('Project Map'!$J$2,R$2,0)</f>
        <v>175</v>
      </c>
      <c r="S98">
        <f ca="1">Monthly!R98*OFFSET('Project Map'!$J$2,S$2,0)</f>
        <v>280</v>
      </c>
      <c r="T98">
        <f ca="1">Monthly!S98*OFFSET('Project Map'!$J$2,T$2,0)</f>
        <v>12</v>
      </c>
      <c r="U98">
        <f ca="1">Monthly!T98*OFFSET('Project Map'!$J$2,U$2,0)</f>
        <v>22.75</v>
      </c>
      <c r="V98">
        <f ca="1">Monthly!U98*OFFSET('Project Map'!$J$2,V$2,0)</f>
        <v>420</v>
      </c>
      <c r="W98">
        <f ca="1">Monthly!V98*OFFSET('Project Map'!$J$2,W$2,0)</f>
        <v>100</v>
      </c>
    </row>
    <row r="99" spans="2:23" x14ac:dyDescent="0.25">
      <c r="B99" s="6">
        <v>48580</v>
      </c>
      <c r="C99">
        <f t="shared" ca="1" si="3"/>
        <v>2889.75</v>
      </c>
      <c r="D99">
        <f t="shared" ca="1" si="4"/>
        <v>1938.75</v>
      </c>
      <c r="E99">
        <f t="shared" ca="1" si="5"/>
        <v>931</v>
      </c>
      <c r="F99">
        <f ca="1">Monthly!E99*OFFSET('Project Map'!$J$2,F$2,0)</f>
        <v>120</v>
      </c>
      <c r="G99">
        <f ca="1">Monthly!F99*OFFSET('Project Map'!$J$2,G$2,0)</f>
        <v>402</v>
      </c>
      <c r="H99">
        <f ca="1">Monthly!G99*OFFSET('Project Map'!$J$2,H$2,0)</f>
        <v>105</v>
      </c>
      <c r="I99">
        <f ca="1">Monthly!H99*OFFSET('Project Map'!$J$2,I$2,0)</f>
        <v>70</v>
      </c>
      <c r="J99">
        <f ca="1">Monthly!I99*OFFSET('Project Map'!$J$2,J$2,0)</f>
        <v>454.99999999999994</v>
      </c>
      <c r="K99">
        <f ca="1">Monthly!J99*OFFSET('Project Map'!$J$2,K$2,0)</f>
        <v>70</v>
      </c>
      <c r="L99">
        <f ca="1">Monthly!K99*OFFSET('Project Map'!$J$2,L$2,0)</f>
        <v>157.5</v>
      </c>
      <c r="M99">
        <f ca="1">Monthly!L99*OFFSET('Project Map'!$J$2,M$2,0)</f>
        <v>80</v>
      </c>
      <c r="N99">
        <f ca="1">Monthly!M99*OFFSET('Project Map'!$J$2,N$2,0)</f>
        <v>77</v>
      </c>
      <c r="O99">
        <f ca="1">Monthly!N99*OFFSET('Project Map'!$J$2,O$2,0)</f>
        <v>6</v>
      </c>
      <c r="P99">
        <f ca="1">Monthly!O99*OFFSET('Project Map'!$J$2,P$2,0)</f>
        <v>262.5</v>
      </c>
      <c r="Q99">
        <f ca="1">Monthly!P99*OFFSET('Project Map'!$J$2,Q$2,0)</f>
        <v>175</v>
      </c>
      <c r="R99">
        <f ca="1">Monthly!Q99*OFFSET('Project Map'!$J$2,R$2,0)</f>
        <v>175</v>
      </c>
      <c r="S99">
        <f ca="1">Monthly!R99*OFFSET('Project Map'!$J$2,S$2,0)</f>
        <v>280</v>
      </c>
      <c r="T99">
        <f ca="1">Monthly!S99*OFFSET('Project Map'!$J$2,T$2,0)</f>
        <v>12</v>
      </c>
      <c r="U99">
        <f ca="1">Monthly!T99*OFFSET('Project Map'!$J$2,U$2,0)</f>
        <v>22.75</v>
      </c>
      <c r="V99">
        <f ca="1">Monthly!U99*OFFSET('Project Map'!$J$2,V$2,0)</f>
        <v>420</v>
      </c>
      <c r="W99">
        <f ca="1">Monthly!V99*OFFSET('Project Map'!$J$2,W$2,0)</f>
        <v>100</v>
      </c>
    </row>
    <row r="100" spans="2:23" x14ac:dyDescent="0.25">
      <c r="B100" s="6">
        <v>48611</v>
      </c>
      <c r="C100">
        <f t="shared" ca="1" si="3"/>
        <v>2889.75</v>
      </c>
      <c r="D100">
        <f t="shared" ca="1" si="4"/>
        <v>1938.75</v>
      </c>
      <c r="E100">
        <f t="shared" ca="1" si="5"/>
        <v>931</v>
      </c>
      <c r="F100">
        <f ca="1">Monthly!E100*OFFSET('Project Map'!$J$2,F$2,0)</f>
        <v>120</v>
      </c>
      <c r="G100">
        <f ca="1">Monthly!F100*OFFSET('Project Map'!$J$2,G$2,0)</f>
        <v>402</v>
      </c>
      <c r="H100">
        <f ca="1">Monthly!G100*OFFSET('Project Map'!$J$2,H$2,0)</f>
        <v>105</v>
      </c>
      <c r="I100">
        <f ca="1">Monthly!H100*OFFSET('Project Map'!$J$2,I$2,0)</f>
        <v>70</v>
      </c>
      <c r="J100">
        <f ca="1">Monthly!I100*OFFSET('Project Map'!$J$2,J$2,0)</f>
        <v>454.99999999999994</v>
      </c>
      <c r="K100">
        <f ca="1">Monthly!J100*OFFSET('Project Map'!$J$2,K$2,0)</f>
        <v>70</v>
      </c>
      <c r="L100">
        <f ca="1">Monthly!K100*OFFSET('Project Map'!$J$2,L$2,0)</f>
        <v>157.5</v>
      </c>
      <c r="M100">
        <f ca="1">Monthly!L100*OFFSET('Project Map'!$J$2,M$2,0)</f>
        <v>80</v>
      </c>
      <c r="N100">
        <f ca="1">Monthly!M100*OFFSET('Project Map'!$J$2,N$2,0)</f>
        <v>77</v>
      </c>
      <c r="O100">
        <f ca="1">Monthly!N100*OFFSET('Project Map'!$J$2,O$2,0)</f>
        <v>6</v>
      </c>
      <c r="P100">
        <f ca="1">Monthly!O100*OFFSET('Project Map'!$J$2,P$2,0)</f>
        <v>262.5</v>
      </c>
      <c r="Q100">
        <f ca="1">Monthly!P100*OFFSET('Project Map'!$J$2,Q$2,0)</f>
        <v>175</v>
      </c>
      <c r="R100">
        <f ca="1">Monthly!Q100*OFFSET('Project Map'!$J$2,R$2,0)</f>
        <v>175</v>
      </c>
      <c r="S100">
        <f ca="1">Monthly!R100*OFFSET('Project Map'!$J$2,S$2,0)</f>
        <v>280</v>
      </c>
      <c r="T100">
        <f ca="1">Monthly!S100*OFFSET('Project Map'!$J$2,T$2,0)</f>
        <v>12</v>
      </c>
      <c r="U100">
        <f ca="1">Monthly!T100*OFFSET('Project Map'!$J$2,U$2,0)</f>
        <v>22.75</v>
      </c>
      <c r="V100">
        <f ca="1">Monthly!U100*OFFSET('Project Map'!$J$2,V$2,0)</f>
        <v>420</v>
      </c>
      <c r="W100">
        <f ca="1">Monthly!V100*OFFSET('Project Map'!$J$2,W$2,0)</f>
        <v>100</v>
      </c>
    </row>
    <row r="101" spans="2:23" x14ac:dyDescent="0.25">
      <c r="B101" s="6">
        <v>48639</v>
      </c>
      <c r="C101">
        <f t="shared" ca="1" si="3"/>
        <v>2889.75</v>
      </c>
      <c r="D101">
        <f t="shared" ca="1" si="4"/>
        <v>1938.75</v>
      </c>
      <c r="E101">
        <f t="shared" ca="1" si="5"/>
        <v>931</v>
      </c>
      <c r="F101">
        <f ca="1">Monthly!E101*OFFSET('Project Map'!$J$2,F$2,0)</f>
        <v>120</v>
      </c>
      <c r="G101">
        <f ca="1">Monthly!F101*OFFSET('Project Map'!$J$2,G$2,0)</f>
        <v>402</v>
      </c>
      <c r="H101">
        <f ca="1">Monthly!G101*OFFSET('Project Map'!$J$2,H$2,0)</f>
        <v>105</v>
      </c>
      <c r="I101">
        <f ca="1">Monthly!H101*OFFSET('Project Map'!$J$2,I$2,0)</f>
        <v>70</v>
      </c>
      <c r="J101">
        <f ca="1">Monthly!I101*OFFSET('Project Map'!$J$2,J$2,0)</f>
        <v>454.99999999999994</v>
      </c>
      <c r="K101">
        <f ca="1">Monthly!J101*OFFSET('Project Map'!$J$2,K$2,0)</f>
        <v>70</v>
      </c>
      <c r="L101">
        <f ca="1">Monthly!K101*OFFSET('Project Map'!$J$2,L$2,0)</f>
        <v>157.5</v>
      </c>
      <c r="M101">
        <f ca="1">Monthly!L101*OFFSET('Project Map'!$J$2,M$2,0)</f>
        <v>80</v>
      </c>
      <c r="N101">
        <f ca="1">Monthly!M101*OFFSET('Project Map'!$J$2,N$2,0)</f>
        <v>77</v>
      </c>
      <c r="O101">
        <f ca="1">Monthly!N101*OFFSET('Project Map'!$J$2,O$2,0)</f>
        <v>6</v>
      </c>
      <c r="P101">
        <f ca="1">Monthly!O101*OFFSET('Project Map'!$J$2,P$2,0)</f>
        <v>262.5</v>
      </c>
      <c r="Q101">
        <f ca="1">Monthly!P101*OFFSET('Project Map'!$J$2,Q$2,0)</f>
        <v>175</v>
      </c>
      <c r="R101">
        <f ca="1">Monthly!Q101*OFFSET('Project Map'!$J$2,R$2,0)</f>
        <v>175</v>
      </c>
      <c r="S101">
        <f ca="1">Monthly!R101*OFFSET('Project Map'!$J$2,S$2,0)</f>
        <v>280</v>
      </c>
      <c r="T101">
        <f ca="1">Monthly!S101*OFFSET('Project Map'!$J$2,T$2,0)</f>
        <v>12</v>
      </c>
      <c r="U101">
        <f ca="1">Monthly!T101*OFFSET('Project Map'!$J$2,U$2,0)</f>
        <v>22.75</v>
      </c>
      <c r="V101">
        <f ca="1">Monthly!U101*OFFSET('Project Map'!$J$2,V$2,0)</f>
        <v>420</v>
      </c>
      <c r="W101">
        <f ca="1">Monthly!V101*OFFSET('Project Map'!$J$2,W$2,0)</f>
        <v>100</v>
      </c>
    </row>
    <row r="102" spans="2:23" x14ac:dyDescent="0.25">
      <c r="B102" s="6">
        <v>48670</v>
      </c>
      <c r="C102">
        <f t="shared" ca="1" si="3"/>
        <v>2889.75</v>
      </c>
      <c r="D102">
        <f t="shared" ca="1" si="4"/>
        <v>1938.75</v>
      </c>
      <c r="E102">
        <f t="shared" ca="1" si="5"/>
        <v>931</v>
      </c>
      <c r="F102">
        <f ca="1">Monthly!E102*OFFSET('Project Map'!$J$2,F$2,0)</f>
        <v>120</v>
      </c>
      <c r="G102">
        <f ca="1">Monthly!F102*OFFSET('Project Map'!$J$2,G$2,0)</f>
        <v>402</v>
      </c>
      <c r="H102">
        <f ca="1">Monthly!G102*OFFSET('Project Map'!$J$2,H$2,0)</f>
        <v>105</v>
      </c>
      <c r="I102">
        <f ca="1">Monthly!H102*OFFSET('Project Map'!$J$2,I$2,0)</f>
        <v>70</v>
      </c>
      <c r="J102">
        <f ca="1">Monthly!I102*OFFSET('Project Map'!$J$2,J$2,0)</f>
        <v>454.99999999999994</v>
      </c>
      <c r="K102">
        <f ca="1">Monthly!J102*OFFSET('Project Map'!$J$2,K$2,0)</f>
        <v>70</v>
      </c>
      <c r="L102">
        <f ca="1">Monthly!K102*OFFSET('Project Map'!$J$2,L$2,0)</f>
        <v>157.5</v>
      </c>
      <c r="M102">
        <f ca="1">Monthly!L102*OFFSET('Project Map'!$J$2,M$2,0)</f>
        <v>80</v>
      </c>
      <c r="N102">
        <f ca="1">Monthly!M102*OFFSET('Project Map'!$J$2,N$2,0)</f>
        <v>77</v>
      </c>
      <c r="O102">
        <f ca="1">Monthly!N102*OFFSET('Project Map'!$J$2,O$2,0)</f>
        <v>6</v>
      </c>
      <c r="P102">
        <f ca="1">Monthly!O102*OFFSET('Project Map'!$J$2,P$2,0)</f>
        <v>262.5</v>
      </c>
      <c r="Q102">
        <f ca="1">Monthly!P102*OFFSET('Project Map'!$J$2,Q$2,0)</f>
        <v>175</v>
      </c>
      <c r="R102">
        <f ca="1">Monthly!Q102*OFFSET('Project Map'!$J$2,R$2,0)</f>
        <v>175</v>
      </c>
      <c r="S102">
        <f ca="1">Monthly!R102*OFFSET('Project Map'!$J$2,S$2,0)</f>
        <v>280</v>
      </c>
      <c r="T102">
        <f ca="1">Monthly!S102*OFFSET('Project Map'!$J$2,T$2,0)</f>
        <v>12</v>
      </c>
      <c r="U102">
        <f ca="1">Monthly!T102*OFFSET('Project Map'!$J$2,U$2,0)</f>
        <v>22.75</v>
      </c>
      <c r="V102">
        <f ca="1">Monthly!U102*OFFSET('Project Map'!$J$2,V$2,0)</f>
        <v>420</v>
      </c>
      <c r="W102">
        <f ca="1">Monthly!V102*OFFSET('Project Map'!$J$2,W$2,0)</f>
        <v>100</v>
      </c>
    </row>
    <row r="103" spans="2:23" x14ac:dyDescent="0.25">
      <c r="B103" s="6">
        <v>48700</v>
      </c>
      <c r="C103">
        <f t="shared" ca="1" si="3"/>
        <v>2889.75</v>
      </c>
      <c r="D103">
        <f t="shared" ca="1" si="4"/>
        <v>1938.75</v>
      </c>
      <c r="E103">
        <f t="shared" ca="1" si="5"/>
        <v>931</v>
      </c>
      <c r="F103">
        <f ca="1">Monthly!E103*OFFSET('Project Map'!$J$2,F$2,0)</f>
        <v>120</v>
      </c>
      <c r="G103">
        <f ca="1">Monthly!F103*OFFSET('Project Map'!$J$2,G$2,0)</f>
        <v>402</v>
      </c>
      <c r="H103">
        <f ca="1">Monthly!G103*OFFSET('Project Map'!$J$2,H$2,0)</f>
        <v>105</v>
      </c>
      <c r="I103">
        <f ca="1">Monthly!H103*OFFSET('Project Map'!$J$2,I$2,0)</f>
        <v>70</v>
      </c>
      <c r="J103">
        <f ca="1">Monthly!I103*OFFSET('Project Map'!$J$2,J$2,0)</f>
        <v>454.99999999999994</v>
      </c>
      <c r="K103">
        <f ca="1">Monthly!J103*OFFSET('Project Map'!$J$2,K$2,0)</f>
        <v>70</v>
      </c>
      <c r="L103">
        <f ca="1">Monthly!K103*OFFSET('Project Map'!$J$2,L$2,0)</f>
        <v>157.5</v>
      </c>
      <c r="M103">
        <f ca="1">Monthly!L103*OFFSET('Project Map'!$J$2,M$2,0)</f>
        <v>80</v>
      </c>
      <c r="N103">
        <f ca="1">Monthly!M103*OFFSET('Project Map'!$J$2,N$2,0)</f>
        <v>77</v>
      </c>
      <c r="O103">
        <f ca="1">Monthly!N103*OFFSET('Project Map'!$J$2,O$2,0)</f>
        <v>6</v>
      </c>
      <c r="P103">
        <f ca="1">Monthly!O103*OFFSET('Project Map'!$J$2,P$2,0)</f>
        <v>262.5</v>
      </c>
      <c r="Q103">
        <f ca="1">Monthly!P103*OFFSET('Project Map'!$J$2,Q$2,0)</f>
        <v>175</v>
      </c>
      <c r="R103">
        <f ca="1">Monthly!Q103*OFFSET('Project Map'!$J$2,R$2,0)</f>
        <v>175</v>
      </c>
      <c r="S103">
        <f ca="1">Monthly!R103*OFFSET('Project Map'!$J$2,S$2,0)</f>
        <v>280</v>
      </c>
      <c r="T103">
        <f ca="1">Monthly!S103*OFFSET('Project Map'!$J$2,T$2,0)</f>
        <v>12</v>
      </c>
      <c r="U103">
        <f ca="1">Monthly!T103*OFFSET('Project Map'!$J$2,U$2,0)</f>
        <v>22.75</v>
      </c>
      <c r="V103">
        <f ca="1">Monthly!U103*OFFSET('Project Map'!$J$2,V$2,0)</f>
        <v>420</v>
      </c>
      <c r="W103">
        <f ca="1">Monthly!V103*OFFSET('Project Map'!$J$2,W$2,0)</f>
        <v>100</v>
      </c>
    </row>
    <row r="104" spans="2:23" x14ac:dyDescent="0.25">
      <c r="B104" s="6">
        <v>48731</v>
      </c>
      <c r="C104">
        <f t="shared" ca="1" si="3"/>
        <v>2889.75</v>
      </c>
      <c r="D104">
        <f t="shared" ca="1" si="4"/>
        <v>1938.75</v>
      </c>
      <c r="E104">
        <f t="shared" ca="1" si="5"/>
        <v>931</v>
      </c>
      <c r="F104">
        <f ca="1">Monthly!E104*OFFSET('Project Map'!$J$2,F$2,0)</f>
        <v>120</v>
      </c>
      <c r="G104">
        <f ca="1">Monthly!F104*OFFSET('Project Map'!$J$2,G$2,0)</f>
        <v>402</v>
      </c>
      <c r="H104">
        <f ca="1">Monthly!G104*OFFSET('Project Map'!$J$2,H$2,0)</f>
        <v>105</v>
      </c>
      <c r="I104">
        <f ca="1">Monthly!H104*OFFSET('Project Map'!$J$2,I$2,0)</f>
        <v>70</v>
      </c>
      <c r="J104">
        <f ca="1">Monthly!I104*OFFSET('Project Map'!$J$2,J$2,0)</f>
        <v>454.99999999999994</v>
      </c>
      <c r="K104">
        <f ca="1">Monthly!J104*OFFSET('Project Map'!$J$2,K$2,0)</f>
        <v>70</v>
      </c>
      <c r="L104">
        <f ca="1">Monthly!K104*OFFSET('Project Map'!$J$2,L$2,0)</f>
        <v>157.5</v>
      </c>
      <c r="M104">
        <f ca="1">Monthly!L104*OFFSET('Project Map'!$J$2,M$2,0)</f>
        <v>80</v>
      </c>
      <c r="N104">
        <f ca="1">Monthly!M104*OFFSET('Project Map'!$J$2,N$2,0)</f>
        <v>77</v>
      </c>
      <c r="O104">
        <f ca="1">Monthly!N104*OFFSET('Project Map'!$J$2,O$2,0)</f>
        <v>6</v>
      </c>
      <c r="P104">
        <f ca="1">Monthly!O104*OFFSET('Project Map'!$J$2,P$2,0)</f>
        <v>262.5</v>
      </c>
      <c r="Q104">
        <f ca="1">Monthly!P104*OFFSET('Project Map'!$J$2,Q$2,0)</f>
        <v>175</v>
      </c>
      <c r="R104">
        <f ca="1">Monthly!Q104*OFFSET('Project Map'!$J$2,R$2,0)</f>
        <v>175</v>
      </c>
      <c r="S104">
        <f ca="1">Monthly!R104*OFFSET('Project Map'!$J$2,S$2,0)</f>
        <v>280</v>
      </c>
      <c r="T104">
        <f ca="1">Monthly!S104*OFFSET('Project Map'!$J$2,T$2,0)</f>
        <v>12</v>
      </c>
      <c r="U104">
        <f ca="1">Monthly!T104*OFFSET('Project Map'!$J$2,U$2,0)</f>
        <v>22.75</v>
      </c>
      <c r="V104">
        <f ca="1">Monthly!U104*OFFSET('Project Map'!$J$2,V$2,0)</f>
        <v>420</v>
      </c>
      <c r="W104">
        <f ca="1">Monthly!V104*OFFSET('Project Map'!$J$2,W$2,0)</f>
        <v>100</v>
      </c>
    </row>
    <row r="105" spans="2:23" x14ac:dyDescent="0.25">
      <c r="B105" s="6">
        <v>48761</v>
      </c>
      <c r="C105">
        <f t="shared" ca="1" si="3"/>
        <v>2889.75</v>
      </c>
      <c r="D105">
        <f t="shared" ca="1" si="4"/>
        <v>1938.75</v>
      </c>
      <c r="E105">
        <f t="shared" ca="1" si="5"/>
        <v>931</v>
      </c>
      <c r="F105">
        <f ca="1">Monthly!E105*OFFSET('Project Map'!$J$2,F$2,0)</f>
        <v>120</v>
      </c>
      <c r="G105">
        <f ca="1">Monthly!F105*OFFSET('Project Map'!$J$2,G$2,0)</f>
        <v>402</v>
      </c>
      <c r="H105">
        <f ca="1">Monthly!G105*OFFSET('Project Map'!$J$2,H$2,0)</f>
        <v>105</v>
      </c>
      <c r="I105">
        <f ca="1">Monthly!H105*OFFSET('Project Map'!$J$2,I$2,0)</f>
        <v>70</v>
      </c>
      <c r="J105">
        <f ca="1">Monthly!I105*OFFSET('Project Map'!$J$2,J$2,0)</f>
        <v>454.99999999999994</v>
      </c>
      <c r="K105">
        <f ca="1">Monthly!J105*OFFSET('Project Map'!$J$2,K$2,0)</f>
        <v>70</v>
      </c>
      <c r="L105">
        <f ca="1">Monthly!K105*OFFSET('Project Map'!$J$2,L$2,0)</f>
        <v>157.5</v>
      </c>
      <c r="M105">
        <f ca="1">Monthly!L105*OFFSET('Project Map'!$J$2,M$2,0)</f>
        <v>80</v>
      </c>
      <c r="N105">
        <f ca="1">Monthly!M105*OFFSET('Project Map'!$J$2,N$2,0)</f>
        <v>77</v>
      </c>
      <c r="O105">
        <f ca="1">Monthly!N105*OFFSET('Project Map'!$J$2,O$2,0)</f>
        <v>6</v>
      </c>
      <c r="P105">
        <f ca="1">Monthly!O105*OFFSET('Project Map'!$J$2,P$2,0)</f>
        <v>262.5</v>
      </c>
      <c r="Q105">
        <f ca="1">Monthly!P105*OFFSET('Project Map'!$J$2,Q$2,0)</f>
        <v>175</v>
      </c>
      <c r="R105">
        <f ca="1">Monthly!Q105*OFFSET('Project Map'!$J$2,R$2,0)</f>
        <v>175</v>
      </c>
      <c r="S105">
        <f ca="1">Monthly!R105*OFFSET('Project Map'!$J$2,S$2,0)</f>
        <v>280</v>
      </c>
      <c r="T105">
        <f ca="1">Monthly!S105*OFFSET('Project Map'!$J$2,T$2,0)</f>
        <v>12</v>
      </c>
      <c r="U105">
        <f ca="1">Monthly!T105*OFFSET('Project Map'!$J$2,U$2,0)</f>
        <v>22.75</v>
      </c>
      <c r="V105">
        <f ca="1">Monthly!U105*OFFSET('Project Map'!$J$2,V$2,0)</f>
        <v>420</v>
      </c>
      <c r="W105">
        <f ca="1">Monthly!V105*OFFSET('Project Map'!$J$2,W$2,0)</f>
        <v>100</v>
      </c>
    </row>
    <row r="106" spans="2:23" x14ac:dyDescent="0.25">
      <c r="B106" s="6">
        <v>48792</v>
      </c>
      <c r="C106">
        <f t="shared" ca="1" si="3"/>
        <v>2889.75</v>
      </c>
      <c r="D106">
        <f t="shared" ca="1" si="4"/>
        <v>1938.75</v>
      </c>
      <c r="E106">
        <f t="shared" ca="1" si="5"/>
        <v>931</v>
      </c>
      <c r="F106">
        <f ca="1">Monthly!E106*OFFSET('Project Map'!$J$2,F$2,0)</f>
        <v>120</v>
      </c>
      <c r="G106">
        <f ca="1">Monthly!F106*OFFSET('Project Map'!$J$2,G$2,0)</f>
        <v>402</v>
      </c>
      <c r="H106">
        <f ca="1">Monthly!G106*OFFSET('Project Map'!$J$2,H$2,0)</f>
        <v>105</v>
      </c>
      <c r="I106">
        <f ca="1">Monthly!H106*OFFSET('Project Map'!$J$2,I$2,0)</f>
        <v>70</v>
      </c>
      <c r="J106">
        <f ca="1">Monthly!I106*OFFSET('Project Map'!$J$2,J$2,0)</f>
        <v>454.99999999999994</v>
      </c>
      <c r="K106">
        <f ca="1">Monthly!J106*OFFSET('Project Map'!$J$2,K$2,0)</f>
        <v>70</v>
      </c>
      <c r="L106">
        <f ca="1">Monthly!K106*OFFSET('Project Map'!$J$2,L$2,0)</f>
        <v>157.5</v>
      </c>
      <c r="M106">
        <f ca="1">Monthly!L106*OFFSET('Project Map'!$J$2,M$2,0)</f>
        <v>80</v>
      </c>
      <c r="N106">
        <f ca="1">Monthly!M106*OFFSET('Project Map'!$J$2,N$2,0)</f>
        <v>77</v>
      </c>
      <c r="O106">
        <f ca="1">Monthly!N106*OFFSET('Project Map'!$J$2,O$2,0)</f>
        <v>6</v>
      </c>
      <c r="P106">
        <f ca="1">Monthly!O106*OFFSET('Project Map'!$J$2,P$2,0)</f>
        <v>262.5</v>
      </c>
      <c r="Q106">
        <f ca="1">Monthly!P106*OFFSET('Project Map'!$J$2,Q$2,0)</f>
        <v>175</v>
      </c>
      <c r="R106">
        <f ca="1">Monthly!Q106*OFFSET('Project Map'!$J$2,R$2,0)</f>
        <v>175</v>
      </c>
      <c r="S106">
        <f ca="1">Monthly!R106*OFFSET('Project Map'!$J$2,S$2,0)</f>
        <v>280</v>
      </c>
      <c r="T106">
        <f ca="1">Monthly!S106*OFFSET('Project Map'!$J$2,T$2,0)</f>
        <v>12</v>
      </c>
      <c r="U106">
        <f ca="1">Monthly!T106*OFFSET('Project Map'!$J$2,U$2,0)</f>
        <v>22.75</v>
      </c>
      <c r="V106">
        <f ca="1">Monthly!U106*OFFSET('Project Map'!$J$2,V$2,0)</f>
        <v>420</v>
      </c>
      <c r="W106">
        <f ca="1">Monthly!V106*OFFSET('Project Map'!$J$2,W$2,0)</f>
        <v>100</v>
      </c>
    </row>
    <row r="107" spans="2:23" x14ac:dyDescent="0.25">
      <c r="B107" s="6">
        <v>48823</v>
      </c>
      <c r="C107">
        <f t="shared" ca="1" si="3"/>
        <v>2889.75</v>
      </c>
      <c r="D107">
        <f t="shared" ca="1" si="4"/>
        <v>1938.75</v>
      </c>
      <c r="E107">
        <f t="shared" ca="1" si="5"/>
        <v>931</v>
      </c>
      <c r="F107">
        <f ca="1">Monthly!E107*OFFSET('Project Map'!$J$2,F$2,0)</f>
        <v>120</v>
      </c>
      <c r="G107">
        <f ca="1">Monthly!F107*OFFSET('Project Map'!$J$2,G$2,0)</f>
        <v>402</v>
      </c>
      <c r="H107">
        <f ca="1">Monthly!G107*OFFSET('Project Map'!$J$2,H$2,0)</f>
        <v>105</v>
      </c>
      <c r="I107">
        <f ca="1">Monthly!H107*OFFSET('Project Map'!$J$2,I$2,0)</f>
        <v>70</v>
      </c>
      <c r="J107">
        <f ca="1">Monthly!I107*OFFSET('Project Map'!$J$2,J$2,0)</f>
        <v>454.99999999999994</v>
      </c>
      <c r="K107">
        <f ca="1">Monthly!J107*OFFSET('Project Map'!$J$2,K$2,0)</f>
        <v>70</v>
      </c>
      <c r="L107">
        <f ca="1">Monthly!K107*OFFSET('Project Map'!$J$2,L$2,0)</f>
        <v>157.5</v>
      </c>
      <c r="M107">
        <f ca="1">Monthly!L107*OFFSET('Project Map'!$J$2,M$2,0)</f>
        <v>80</v>
      </c>
      <c r="N107">
        <f ca="1">Monthly!M107*OFFSET('Project Map'!$J$2,N$2,0)</f>
        <v>77</v>
      </c>
      <c r="O107">
        <f ca="1">Monthly!N107*OFFSET('Project Map'!$J$2,O$2,0)</f>
        <v>6</v>
      </c>
      <c r="P107">
        <f ca="1">Monthly!O107*OFFSET('Project Map'!$J$2,P$2,0)</f>
        <v>262.5</v>
      </c>
      <c r="Q107">
        <f ca="1">Monthly!P107*OFFSET('Project Map'!$J$2,Q$2,0)</f>
        <v>175</v>
      </c>
      <c r="R107">
        <f ca="1">Monthly!Q107*OFFSET('Project Map'!$J$2,R$2,0)</f>
        <v>175</v>
      </c>
      <c r="S107">
        <f ca="1">Monthly!R107*OFFSET('Project Map'!$J$2,S$2,0)</f>
        <v>280</v>
      </c>
      <c r="T107">
        <f ca="1">Monthly!S107*OFFSET('Project Map'!$J$2,T$2,0)</f>
        <v>12</v>
      </c>
      <c r="U107">
        <f ca="1">Monthly!T107*OFFSET('Project Map'!$J$2,U$2,0)</f>
        <v>22.75</v>
      </c>
      <c r="V107">
        <f ca="1">Monthly!U107*OFFSET('Project Map'!$J$2,V$2,0)</f>
        <v>420</v>
      </c>
      <c r="W107">
        <f ca="1">Monthly!V107*OFFSET('Project Map'!$J$2,W$2,0)</f>
        <v>100</v>
      </c>
    </row>
    <row r="108" spans="2:23" x14ac:dyDescent="0.25">
      <c r="B108" s="6">
        <v>48853</v>
      </c>
      <c r="C108">
        <f t="shared" ca="1" si="3"/>
        <v>2889.75</v>
      </c>
      <c r="D108">
        <f t="shared" ca="1" si="4"/>
        <v>1938.75</v>
      </c>
      <c r="E108">
        <f t="shared" ca="1" si="5"/>
        <v>931</v>
      </c>
      <c r="F108">
        <f ca="1">Monthly!E108*OFFSET('Project Map'!$J$2,F$2,0)</f>
        <v>120</v>
      </c>
      <c r="G108">
        <f ca="1">Monthly!F108*OFFSET('Project Map'!$J$2,G$2,0)</f>
        <v>402</v>
      </c>
      <c r="H108">
        <f ca="1">Monthly!G108*OFFSET('Project Map'!$J$2,H$2,0)</f>
        <v>105</v>
      </c>
      <c r="I108">
        <f ca="1">Monthly!H108*OFFSET('Project Map'!$J$2,I$2,0)</f>
        <v>70</v>
      </c>
      <c r="J108">
        <f ca="1">Monthly!I108*OFFSET('Project Map'!$J$2,J$2,0)</f>
        <v>454.99999999999994</v>
      </c>
      <c r="K108">
        <f ca="1">Monthly!J108*OFFSET('Project Map'!$J$2,K$2,0)</f>
        <v>70</v>
      </c>
      <c r="L108">
        <f ca="1">Monthly!K108*OFFSET('Project Map'!$J$2,L$2,0)</f>
        <v>157.5</v>
      </c>
      <c r="M108">
        <f ca="1">Monthly!L108*OFFSET('Project Map'!$J$2,M$2,0)</f>
        <v>80</v>
      </c>
      <c r="N108">
        <f ca="1">Monthly!M108*OFFSET('Project Map'!$J$2,N$2,0)</f>
        <v>77</v>
      </c>
      <c r="O108">
        <f ca="1">Monthly!N108*OFFSET('Project Map'!$J$2,O$2,0)</f>
        <v>6</v>
      </c>
      <c r="P108">
        <f ca="1">Monthly!O108*OFFSET('Project Map'!$J$2,P$2,0)</f>
        <v>262.5</v>
      </c>
      <c r="Q108">
        <f ca="1">Monthly!P108*OFFSET('Project Map'!$J$2,Q$2,0)</f>
        <v>175</v>
      </c>
      <c r="R108">
        <f ca="1">Monthly!Q108*OFFSET('Project Map'!$J$2,R$2,0)</f>
        <v>175</v>
      </c>
      <c r="S108">
        <f ca="1">Monthly!R108*OFFSET('Project Map'!$J$2,S$2,0)</f>
        <v>280</v>
      </c>
      <c r="T108">
        <f ca="1">Monthly!S108*OFFSET('Project Map'!$J$2,T$2,0)</f>
        <v>12</v>
      </c>
      <c r="U108">
        <f ca="1">Monthly!T108*OFFSET('Project Map'!$J$2,U$2,0)</f>
        <v>22.75</v>
      </c>
      <c r="V108">
        <f ca="1">Monthly!U108*OFFSET('Project Map'!$J$2,V$2,0)</f>
        <v>420</v>
      </c>
      <c r="W108">
        <f ca="1">Monthly!V108*OFFSET('Project Map'!$J$2,W$2,0)</f>
        <v>100</v>
      </c>
    </row>
    <row r="109" spans="2:23" x14ac:dyDescent="0.25">
      <c r="B109" s="6">
        <v>48884</v>
      </c>
      <c r="C109">
        <f t="shared" ca="1" si="3"/>
        <v>2889.75</v>
      </c>
      <c r="D109">
        <f t="shared" ca="1" si="4"/>
        <v>1938.75</v>
      </c>
      <c r="E109">
        <f t="shared" ca="1" si="5"/>
        <v>931</v>
      </c>
      <c r="F109">
        <f ca="1">Monthly!E109*OFFSET('Project Map'!$J$2,F$2,0)</f>
        <v>120</v>
      </c>
      <c r="G109">
        <f ca="1">Monthly!F109*OFFSET('Project Map'!$J$2,G$2,0)</f>
        <v>402</v>
      </c>
      <c r="H109">
        <f ca="1">Monthly!G109*OFFSET('Project Map'!$J$2,H$2,0)</f>
        <v>105</v>
      </c>
      <c r="I109">
        <f ca="1">Monthly!H109*OFFSET('Project Map'!$J$2,I$2,0)</f>
        <v>70</v>
      </c>
      <c r="J109">
        <f ca="1">Monthly!I109*OFFSET('Project Map'!$J$2,J$2,0)</f>
        <v>454.99999999999994</v>
      </c>
      <c r="K109">
        <f ca="1">Monthly!J109*OFFSET('Project Map'!$J$2,K$2,0)</f>
        <v>70</v>
      </c>
      <c r="L109">
        <f ca="1">Monthly!K109*OFFSET('Project Map'!$J$2,L$2,0)</f>
        <v>157.5</v>
      </c>
      <c r="M109">
        <f ca="1">Monthly!L109*OFFSET('Project Map'!$J$2,M$2,0)</f>
        <v>80</v>
      </c>
      <c r="N109">
        <f ca="1">Monthly!M109*OFFSET('Project Map'!$J$2,N$2,0)</f>
        <v>77</v>
      </c>
      <c r="O109">
        <f ca="1">Monthly!N109*OFFSET('Project Map'!$J$2,O$2,0)</f>
        <v>6</v>
      </c>
      <c r="P109">
        <f ca="1">Monthly!O109*OFFSET('Project Map'!$J$2,P$2,0)</f>
        <v>262.5</v>
      </c>
      <c r="Q109">
        <f ca="1">Monthly!P109*OFFSET('Project Map'!$J$2,Q$2,0)</f>
        <v>175</v>
      </c>
      <c r="R109">
        <f ca="1">Monthly!Q109*OFFSET('Project Map'!$J$2,R$2,0)</f>
        <v>175</v>
      </c>
      <c r="S109">
        <f ca="1">Monthly!R109*OFFSET('Project Map'!$J$2,S$2,0)</f>
        <v>280</v>
      </c>
      <c r="T109">
        <f ca="1">Monthly!S109*OFFSET('Project Map'!$J$2,T$2,0)</f>
        <v>12</v>
      </c>
      <c r="U109">
        <f ca="1">Monthly!T109*OFFSET('Project Map'!$J$2,U$2,0)</f>
        <v>22.75</v>
      </c>
      <c r="V109">
        <f ca="1">Monthly!U109*OFFSET('Project Map'!$J$2,V$2,0)</f>
        <v>420</v>
      </c>
      <c r="W109">
        <f ca="1">Monthly!V109*OFFSET('Project Map'!$J$2,W$2,0)</f>
        <v>100</v>
      </c>
    </row>
    <row r="110" spans="2:23" x14ac:dyDescent="0.25">
      <c r="B110" s="6">
        <v>48914</v>
      </c>
      <c r="C110">
        <f t="shared" ca="1" si="3"/>
        <v>2889.75</v>
      </c>
      <c r="D110">
        <f t="shared" ca="1" si="4"/>
        <v>1938.75</v>
      </c>
      <c r="E110">
        <f t="shared" ca="1" si="5"/>
        <v>931</v>
      </c>
      <c r="F110">
        <f ca="1">Monthly!E110*OFFSET('Project Map'!$J$2,F$2,0)</f>
        <v>120</v>
      </c>
      <c r="G110">
        <f ca="1">Monthly!F110*OFFSET('Project Map'!$J$2,G$2,0)</f>
        <v>402</v>
      </c>
      <c r="H110">
        <f ca="1">Monthly!G110*OFFSET('Project Map'!$J$2,H$2,0)</f>
        <v>105</v>
      </c>
      <c r="I110">
        <f ca="1">Monthly!H110*OFFSET('Project Map'!$J$2,I$2,0)</f>
        <v>70</v>
      </c>
      <c r="J110">
        <f ca="1">Monthly!I110*OFFSET('Project Map'!$J$2,J$2,0)</f>
        <v>454.99999999999994</v>
      </c>
      <c r="K110">
        <f ca="1">Monthly!J110*OFFSET('Project Map'!$J$2,K$2,0)</f>
        <v>70</v>
      </c>
      <c r="L110">
        <f ca="1">Monthly!K110*OFFSET('Project Map'!$J$2,L$2,0)</f>
        <v>157.5</v>
      </c>
      <c r="M110">
        <f ca="1">Monthly!L110*OFFSET('Project Map'!$J$2,M$2,0)</f>
        <v>80</v>
      </c>
      <c r="N110">
        <f ca="1">Monthly!M110*OFFSET('Project Map'!$J$2,N$2,0)</f>
        <v>77</v>
      </c>
      <c r="O110">
        <f ca="1">Monthly!N110*OFFSET('Project Map'!$J$2,O$2,0)</f>
        <v>6</v>
      </c>
      <c r="P110">
        <f ca="1">Monthly!O110*OFFSET('Project Map'!$J$2,P$2,0)</f>
        <v>262.5</v>
      </c>
      <c r="Q110">
        <f ca="1">Monthly!P110*OFFSET('Project Map'!$J$2,Q$2,0)</f>
        <v>175</v>
      </c>
      <c r="R110">
        <f ca="1">Monthly!Q110*OFFSET('Project Map'!$J$2,R$2,0)</f>
        <v>175</v>
      </c>
      <c r="S110">
        <f ca="1">Monthly!R110*OFFSET('Project Map'!$J$2,S$2,0)</f>
        <v>280</v>
      </c>
      <c r="T110">
        <f ca="1">Monthly!S110*OFFSET('Project Map'!$J$2,T$2,0)</f>
        <v>12</v>
      </c>
      <c r="U110">
        <f ca="1">Monthly!T110*OFFSET('Project Map'!$J$2,U$2,0)</f>
        <v>22.75</v>
      </c>
      <c r="V110">
        <f ca="1">Monthly!U110*OFFSET('Project Map'!$J$2,V$2,0)</f>
        <v>420</v>
      </c>
      <c r="W110">
        <f ca="1">Monthly!V110*OFFSET('Project Map'!$J$2,W$2,0)</f>
        <v>100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5D55-203A-40A7-A56E-2CBEA44F022C}">
  <sheetPr>
    <tabColor theme="0" tint="-0.499984740745262"/>
  </sheetPr>
  <dimension ref="B1:V110"/>
  <sheetViews>
    <sheetView workbookViewId="0"/>
  </sheetViews>
  <sheetFormatPr defaultRowHeight="15" x14ac:dyDescent="0.25"/>
  <cols>
    <col min="1" max="1" width="3.42578125" customWidth="1"/>
    <col min="2" max="2" width="11.42578125" bestFit="1" customWidth="1"/>
    <col min="3" max="3" width="10" bestFit="1" customWidth="1"/>
    <col min="4" max="7" width="12.85546875" bestFit="1" customWidth="1"/>
  </cols>
  <sheetData>
    <row r="1" spans="2:22" x14ac:dyDescent="0.25">
      <c r="B1" s="12" t="s">
        <v>245</v>
      </c>
    </row>
    <row r="2" spans="2:22" x14ac:dyDescent="0.25">
      <c r="B2" t="s">
        <v>75</v>
      </c>
      <c r="C2" t="s">
        <v>92</v>
      </c>
      <c r="D2" t="s">
        <v>95</v>
      </c>
      <c r="E2" t="s">
        <v>96</v>
      </c>
      <c r="F2" t="s">
        <v>97</v>
      </c>
      <c r="G2" t="s">
        <v>98</v>
      </c>
    </row>
    <row r="3" spans="2:22" x14ac:dyDescent="0.25">
      <c r="B3" s="6">
        <v>45658</v>
      </c>
      <c r="C3">
        <f t="shared" ref="C3:C66" si="0">SUM(D3:V3)</f>
        <v>0</v>
      </c>
      <c r="D3" s="7">
        <v>0</v>
      </c>
      <c r="E3" s="7">
        <v>0</v>
      </c>
      <c r="F3" s="7">
        <v>0</v>
      </c>
      <c r="G3" s="7">
        <v>0</v>
      </c>
      <c r="H3" s="3"/>
      <c r="I3" s="3"/>
      <c r="J3" s="3"/>
      <c r="K3" s="3"/>
      <c r="L3" s="3"/>
      <c r="M3" s="3"/>
      <c r="N3" s="3"/>
      <c r="O3" s="3"/>
      <c r="P3" s="3"/>
      <c r="Q3" s="3"/>
      <c r="R3" s="3"/>
      <c r="S3" s="3"/>
      <c r="T3" s="3"/>
      <c r="U3" s="3"/>
      <c r="V3" s="3"/>
    </row>
    <row r="4" spans="2:22" x14ac:dyDescent="0.25">
      <c r="B4" s="6">
        <v>45689</v>
      </c>
      <c r="C4">
        <f t="shared" si="0"/>
        <v>0</v>
      </c>
      <c r="D4" s="7">
        <v>0</v>
      </c>
      <c r="E4" s="7">
        <v>0</v>
      </c>
      <c r="F4" s="7">
        <v>0</v>
      </c>
      <c r="G4" s="7">
        <v>0</v>
      </c>
      <c r="H4" s="3"/>
      <c r="I4" s="3"/>
      <c r="J4" s="3"/>
      <c r="K4" s="3"/>
      <c r="L4" s="3"/>
      <c r="M4" s="3"/>
      <c r="N4" s="3"/>
      <c r="O4" s="3"/>
      <c r="P4" s="3"/>
      <c r="Q4" s="3"/>
      <c r="R4" s="3"/>
      <c r="S4" s="3"/>
      <c r="T4" s="3"/>
      <c r="U4" s="3"/>
      <c r="V4" s="3"/>
    </row>
    <row r="5" spans="2:22" x14ac:dyDescent="0.25">
      <c r="B5" s="6">
        <v>45717</v>
      </c>
      <c r="C5">
        <f t="shared" si="0"/>
        <v>0</v>
      </c>
      <c r="D5" s="7">
        <v>0</v>
      </c>
      <c r="E5" s="7">
        <v>0</v>
      </c>
      <c r="F5" s="7">
        <v>0</v>
      </c>
      <c r="G5" s="7">
        <v>0</v>
      </c>
      <c r="H5" s="3"/>
      <c r="I5" s="3"/>
      <c r="J5" s="3"/>
      <c r="K5" s="3"/>
      <c r="L5" s="3"/>
      <c r="M5" s="3"/>
      <c r="N5" s="3"/>
      <c r="O5" s="3"/>
      <c r="P5" s="3"/>
      <c r="Q5" s="3"/>
      <c r="R5" s="3"/>
      <c r="S5" s="3"/>
      <c r="T5" s="3"/>
      <c r="U5" s="3"/>
      <c r="V5" s="3"/>
    </row>
    <row r="6" spans="2:22" x14ac:dyDescent="0.25">
      <c r="B6" s="6">
        <v>45748</v>
      </c>
      <c r="C6">
        <f t="shared" si="0"/>
        <v>0</v>
      </c>
      <c r="D6" s="7">
        <v>0</v>
      </c>
      <c r="E6" s="7">
        <v>0</v>
      </c>
      <c r="F6" s="7">
        <v>0</v>
      </c>
      <c r="G6" s="7">
        <v>0</v>
      </c>
      <c r="H6" s="3"/>
      <c r="I6" s="3"/>
      <c r="J6" s="3"/>
      <c r="K6" s="3"/>
      <c r="L6" s="3"/>
      <c r="M6" s="3"/>
      <c r="N6" s="3"/>
      <c r="O6" s="3"/>
      <c r="P6" s="3"/>
      <c r="Q6" s="3"/>
      <c r="R6" s="3"/>
      <c r="S6" s="3"/>
      <c r="T6" s="3"/>
      <c r="U6" s="3"/>
      <c r="V6" s="3"/>
    </row>
    <row r="7" spans="2:22" x14ac:dyDescent="0.25">
      <c r="B7" s="6">
        <v>45778</v>
      </c>
      <c r="C7">
        <f t="shared" si="0"/>
        <v>0</v>
      </c>
      <c r="D7" s="7">
        <v>0</v>
      </c>
      <c r="E7" s="7">
        <v>0</v>
      </c>
      <c r="F7" s="7">
        <v>0</v>
      </c>
      <c r="G7" s="7">
        <v>0</v>
      </c>
      <c r="H7" s="3"/>
      <c r="I7" s="3"/>
      <c r="J7" s="3"/>
      <c r="K7" s="3"/>
      <c r="L7" s="3"/>
      <c r="M7" s="3"/>
      <c r="N7" s="3"/>
      <c r="O7" s="3"/>
      <c r="P7" s="3"/>
      <c r="Q7" s="3"/>
      <c r="R7" s="3"/>
      <c r="S7" s="3"/>
      <c r="T7" s="3"/>
      <c r="U7" s="3"/>
      <c r="V7" s="3"/>
    </row>
    <row r="8" spans="2:22" x14ac:dyDescent="0.25">
      <c r="B8" s="6">
        <v>45809</v>
      </c>
      <c r="C8">
        <f t="shared" si="0"/>
        <v>0</v>
      </c>
      <c r="D8" s="7">
        <v>0</v>
      </c>
      <c r="E8" s="7">
        <v>0</v>
      </c>
      <c r="F8" s="7">
        <v>0</v>
      </c>
      <c r="G8" s="7">
        <v>0</v>
      </c>
      <c r="H8" s="3"/>
      <c r="I8" s="3"/>
      <c r="J8" s="3"/>
      <c r="K8" s="3"/>
      <c r="L8" s="3"/>
      <c r="M8" s="3"/>
      <c r="N8" s="3"/>
      <c r="O8" s="3"/>
      <c r="P8" s="3"/>
      <c r="Q8" s="3"/>
      <c r="R8" s="3"/>
      <c r="S8" s="3"/>
      <c r="T8" s="3"/>
      <c r="U8" s="3"/>
      <c r="V8" s="3"/>
    </row>
    <row r="9" spans="2:22" x14ac:dyDescent="0.25">
      <c r="B9" s="6">
        <v>45839</v>
      </c>
      <c r="C9">
        <f t="shared" si="0"/>
        <v>0</v>
      </c>
      <c r="D9" s="7">
        <v>0</v>
      </c>
      <c r="E9" s="7">
        <v>0</v>
      </c>
      <c r="F9" s="7">
        <v>0</v>
      </c>
      <c r="G9" s="7">
        <v>0</v>
      </c>
      <c r="H9" s="3"/>
      <c r="I9" s="3"/>
      <c r="J9" s="3"/>
      <c r="K9" s="3"/>
      <c r="L9" s="3"/>
      <c r="M9" s="3"/>
      <c r="N9" s="3"/>
      <c r="O9" s="3"/>
      <c r="P9" s="3"/>
      <c r="Q9" s="3"/>
      <c r="R9" s="3"/>
      <c r="S9" s="3"/>
      <c r="T9" s="3"/>
      <c r="U9" s="3"/>
      <c r="V9" s="3"/>
    </row>
    <row r="10" spans="2:22" x14ac:dyDescent="0.25">
      <c r="B10" s="6">
        <v>45870</v>
      </c>
      <c r="C10">
        <f t="shared" si="0"/>
        <v>0</v>
      </c>
      <c r="D10" s="7">
        <v>0</v>
      </c>
      <c r="E10" s="7">
        <v>0</v>
      </c>
      <c r="F10" s="7">
        <v>0</v>
      </c>
      <c r="G10" s="7">
        <v>0</v>
      </c>
      <c r="H10" s="3"/>
      <c r="I10" s="3"/>
      <c r="J10" s="3"/>
      <c r="K10" s="3"/>
      <c r="L10" s="3"/>
      <c r="M10" s="3"/>
      <c r="N10" s="3"/>
      <c r="O10" s="3"/>
      <c r="P10" s="3"/>
      <c r="Q10" s="3"/>
      <c r="R10" s="3"/>
      <c r="S10" s="3"/>
      <c r="T10" s="3"/>
      <c r="U10" s="3"/>
      <c r="V10" s="3"/>
    </row>
    <row r="11" spans="2:22" x14ac:dyDescent="0.25">
      <c r="B11" s="6">
        <v>45901</v>
      </c>
      <c r="C11">
        <f t="shared" si="0"/>
        <v>0</v>
      </c>
      <c r="D11" s="7">
        <v>0</v>
      </c>
      <c r="E11" s="7">
        <v>0</v>
      </c>
      <c r="F11" s="7">
        <v>0</v>
      </c>
      <c r="G11" s="7">
        <v>0</v>
      </c>
      <c r="H11" s="3"/>
      <c r="I11" s="3"/>
      <c r="J11" s="3"/>
      <c r="K11" s="3"/>
      <c r="L11" s="3"/>
      <c r="M11" s="3"/>
      <c r="N11" s="3"/>
      <c r="O11" s="3"/>
      <c r="P11" s="3"/>
      <c r="Q11" s="3"/>
      <c r="R11" s="3"/>
      <c r="S11" s="3"/>
      <c r="T11" s="3"/>
      <c r="U11" s="3"/>
      <c r="V11" s="3"/>
    </row>
    <row r="12" spans="2:22" x14ac:dyDescent="0.25">
      <c r="B12" s="6">
        <v>45931</v>
      </c>
      <c r="C12">
        <f t="shared" si="0"/>
        <v>0</v>
      </c>
      <c r="D12" s="7">
        <v>0</v>
      </c>
      <c r="E12" s="7">
        <v>0</v>
      </c>
      <c r="F12" s="7">
        <v>0</v>
      </c>
      <c r="G12" s="7">
        <v>0</v>
      </c>
      <c r="H12" s="3"/>
      <c r="I12" s="3"/>
      <c r="J12" s="3"/>
      <c r="K12" s="3"/>
      <c r="L12" s="3"/>
      <c r="M12" s="3"/>
      <c r="N12" s="3"/>
      <c r="O12" s="3"/>
      <c r="P12" s="3"/>
      <c r="Q12" s="3"/>
      <c r="R12" s="3"/>
      <c r="S12" s="3"/>
      <c r="T12" s="3"/>
      <c r="U12" s="3"/>
      <c r="V12" s="3"/>
    </row>
    <row r="13" spans="2:22" x14ac:dyDescent="0.25">
      <c r="B13" s="6">
        <v>45962</v>
      </c>
      <c r="C13">
        <f t="shared" si="0"/>
        <v>0</v>
      </c>
      <c r="D13" s="7">
        <v>0</v>
      </c>
      <c r="E13" s="7">
        <v>0</v>
      </c>
      <c r="F13" s="7">
        <v>0</v>
      </c>
      <c r="G13" s="7">
        <v>0</v>
      </c>
      <c r="H13" s="3"/>
      <c r="I13" s="3"/>
      <c r="J13" s="3"/>
      <c r="K13" s="3"/>
      <c r="L13" s="3"/>
      <c r="M13" s="3"/>
      <c r="N13" s="3"/>
      <c r="O13" s="3"/>
      <c r="P13" s="3"/>
      <c r="Q13" s="3"/>
      <c r="R13" s="3"/>
      <c r="S13" s="3"/>
      <c r="T13" s="3"/>
      <c r="U13" s="3"/>
      <c r="V13" s="3"/>
    </row>
    <row r="14" spans="2:22" x14ac:dyDescent="0.25">
      <c r="B14" s="6">
        <v>45992</v>
      </c>
      <c r="C14">
        <f t="shared" si="0"/>
        <v>0</v>
      </c>
      <c r="D14" s="7">
        <v>0</v>
      </c>
      <c r="E14" s="7">
        <v>0</v>
      </c>
      <c r="F14" s="7">
        <v>0</v>
      </c>
      <c r="G14" s="7">
        <v>0</v>
      </c>
      <c r="H14" s="3"/>
      <c r="I14" s="3"/>
      <c r="J14" s="3"/>
      <c r="K14" s="3"/>
      <c r="L14" s="3"/>
      <c r="M14" s="3"/>
      <c r="N14" s="3"/>
      <c r="O14" s="3"/>
      <c r="P14" s="3"/>
      <c r="Q14" s="3"/>
      <c r="R14" s="3"/>
      <c r="S14" s="3"/>
      <c r="T14" s="3"/>
      <c r="U14" s="3"/>
      <c r="V14" s="3"/>
    </row>
    <row r="15" spans="2:22" x14ac:dyDescent="0.25">
      <c r="B15" s="6">
        <v>46023</v>
      </c>
      <c r="C15">
        <f t="shared" si="0"/>
        <v>0</v>
      </c>
      <c r="D15" s="7">
        <v>0</v>
      </c>
      <c r="E15" s="7">
        <v>0</v>
      </c>
      <c r="F15" s="7">
        <v>0</v>
      </c>
      <c r="G15" s="7">
        <v>0</v>
      </c>
      <c r="H15" s="3"/>
      <c r="I15" s="3"/>
      <c r="J15" s="3"/>
      <c r="K15" s="3"/>
      <c r="L15" s="3"/>
      <c r="M15" s="3"/>
      <c r="N15" s="3"/>
      <c r="O15" s="3"/>
      <c r="P15" s="3"/>
      <c r="Q15" s="3"/>
      <c r="R15" s="3"/>
      <c r="S15" s="3"/>
      <c r="T15" s="3"/>
      <c r="U15" s="3"/>
      <c r="V15" s="3"/>
    </row>
    <row r="16" spans="2:22" x14ac:dyDescent="0.25">
      <c r="B16" s="6">
        <v>46054</v>
      </c>
      <c r="C16">
        <f t="shared" si="0"/>
        <v>0</v>
      </c>
      <c r="D16" s="7">
        <v>0</v>
      </c>
      <c r="E16" s="7">
        <v>0</v>
      </c>
      <c r="F16" s="7">
        <v>0</v>
      </c>
      <c r="G16" s="7">
        <v>0</v>
      </c>
      <c r="H16" s="3"/>
      <c r="I16" s="3"/>
      <c r="J16" s="3"/>
      <c r="K16" s="3"/>
      <c r="L16" s="3"/>
      <c r="M16" s="3"/>
      <c r="N16" s="3"/>
      <c r="O16" s="3"/>
      <c r="P16" s="3"/>
      <c r="Q16" s="3"/>
      <c r="R16" s="3"/>
      <c r="S16" s="3"/>
      <c r="T16" s="3"/>
      <c r="U16" s="3"/>
      <c r="V16" s="3"/>
    </row>
    <row r="17" spans="2:22" x14ac:dyDescent="0.25">
      <c r="B17" s="6">
        <v>46082</v>
      </c>
      <c r="C17">
        <f t="shared" si="0"/>
        <v>0</v>
      </c>
      <c r="D17" s="7">
        <v>0</v>
      </c>
      <c r="E17" s="7">
        <v>0</v>
      </c>
      <c r="F17" s="7">
        <v>0</v>
      </c>
      <c r="G17" s="7">
        <v>0</v>
      </c>
      <c r="H17" s="3"/>
      <c r="I17" s="3"/>
      <c r="J17" s="3"/>
      <c r="K17" s="3"/>
      <c r="L17" s="3"/>
      <c r="M17" s="3"/>
      <c r="N17" s="3"/>
      <c r="O17" s="3"/>
      <c r="P17" s="3"/>
      <c r="Q17" s="3"/>
      <c r="R17" s="3"/>
      <c r="S17" s="3"/>
      <c r="T17" s="3"/>
      <c r="U17" s="3"/>
      <c r="V17" s="3"/>
    </row>
    <row r="18" spans="2:22" x14ac:dyDescent="0.25">
      <c r="B18" s="6">
        <v>46113</v>
      </c>
      <c r="C18">
        <f t="shared" si="0"/>
        <v>0</v>
      </c>
      <c r="D18" s="7">
        <v>0</v>
      </c>
      <c r="E18" s="7">
        <v>0</v>
      </c>
      <c r="F18" s="7">
        <v>0</v>
      </c>
      <c r="G18" s="7">
        <v>0</v>
      </c>
      <c r="H18" s="3"/>
      <c r="I18" s="3"/>
      <c r="J18" s="3"/>
      <c r="K18" s="3"/>
      <c r="L18" s="3"/>
      <c r="M18" s="3"/>
      <c r="N18" s="3"/>
      <c r="O18" s="3"/>
      <c r="P18" s="3"/>
      <c r="Q18" s="3"/>
      <c r="R18" s="3"/>
      <c r="S18" s="3"/>
      <c r="T18" s="3"/>
      <c r="U18" s="3"/>
      <c r="V18" s="3"/>
    </row>
    <row r="19" spans="2:22" x14ac:dyDescent="0.25">
      <c r="B19" s="6">
        <v>46143</v>
      </c>
      <c r="C19">
        <f t="shared" si="0"/>
        <v>0</v>
      </c>
      <c r="D19" s="7">
        <v>0</v>
      </c>
      <c r="E19" s="7">
        <v>0</v>
      </c>
      <c r="F19" s="7">
        <v>0</v>
      </c>
      <c r="G19" s="7">
        <v>0</v>
      </c>
      <c r="H19" s="3"/>
      <c r="I19" s="3"/>
      <c r="J19" s="3"/>
      <c r="K19" s="3"/>
      <c r="L19" s="3"/>
      <c r="M19" s="3"/>
      <c r="N19" s="3"/>
      <c r="O19" s="3"/>
      <c r="P19" s="3"/>
      <c r="Q19" s="3"/>
      <c r="R19" s="3"/>
      <c r="S19" s="3"/>
      <c r="T19" s="3"/>
      <c r="U19" s="3"/>
      <c r="V19" s="3"/>
    </row>
    <row r="20" spans="2:22" x14ac:dyDescent="0.25">
      <c r="B20" s="6">
        <v>46174</v>
      </c>
      <c r="C20">
        <f t="shared" si="0"/>
        <v>0</v>
      </c>
      <c r="D20" s="7">
        <v>0</v>
      </c>
      <c r="E20" s="7">
        <v>0</v>
      </c>
      <c r="F20" s="7">
        <v>0</v>
      </c>
      <c r="G20" s="7">
        <v>0</v>
      </c>
      <c r="H20" s="3"/>
      <c r="I20" s="3"/>
      <c r="J20" s="3"/>
      <c r="K20" s="3"/>
      <c r="L20" s="3"/>
      <c r="M20" s="3"/>
      <c r="N20" s="3"/>
      <c r="O20" s="3"/>
      <c r="P20" s="3"/>
      <c r="Q20" s="3"/>
      <c r="R20" s="3"/>
      <c r="S20" s="3"/>
      <c r="T20" s="3"/>
      <c r="U20" s="3"/>
      <c r="V20" s="3"/>
    </row>
    <row r="21" spans="2:22" x14ac:dyDescent="0.25">
      <c r="B21" s="6">
        <v>46204</v>
      </c>
      <c r="C21">
        <f t="shared" si="0"/>
        <v>0</v>
      </c>
      <c r="D21" s="7">
        <v>0</v>
      </c>
      <c r="E21" s="7">
        <v>0</v>
      </c>
      <c r="F21" s="7">
        <v>0</v>
      </c>
      <c r="G21" s="7">
        <v>0</v>
      </c>
      <c r="H21" s="3"/>
      <c r="I21" s="3"/>
      <c r="J21" s="3"/>
      <c r="K21" s="3"/>
      <c r="L21" s="3"/>
      <c r="M21" s="3"/>
      <c r="N21" s="3"/>
      <c r="O21" s="3"/>
      <c r="P21" s="3"/>
      <c r="Q21" s="3"/>
      <c r="R21" s="3"/>
      <c r="S21" s="3"/>
      <c r="T21" s="3"/>
      <c r="U21" s="3"/>
      <c r="V21" s="3"/>
    </row>
    <row r="22" spans="2:22" x14ac:dyDescent="0.25">
      <c r="B22" s="6">
        <v>46235</v>
      </c>
      <c r="C22">
        <f t="shared" si="0"/>
        <v>0</v>
      </c>
      <c r="D22" s="7">
        <v>0</v>
      </c>
      <c r="E22" s="7">
        <v>0</v>
      </c>
      <c r="F22" s="7">
        <v>0</v>
      </c>
      <c r="G22" s="7">
        <v>0</v>
      </c>
      <c r="H22" s="3"/>
      <c r="I22" s="3"/>
      <c r="J22" s="3"/>
      <c r="K22" s="3"/>
      <c r="L22" s="3"/>
      <c r="M22" s="3"/>
      <c r="N22" s="3"/>
      <c r="O22" s="3"/>
      <c r="P22" s="3"/>
      <c r="Q22" s="3"/>
      <c r="R22" s="3"/>
      <c r="S22" s="3"/>
      <c r="T22" s="3"/>
      <c r="U22" s="3"/>
      <c r="V22" s="3"/>
    </row>
    <row r="23" spans="2:22" x14ac:dyDescent="0.25">
      <c r="B23" s="6">
        <v>46266</v>
      </c>
      <c r="C23">
        <f t="shared" si="0"/>
        <v>0</v>
      </c>
      <c r="D23" s="7">
        <v>0</v>
      </c>
      <c r="E23" s="7">
        <v>0</v>
      </c>
      <c r="F23" s="7">
        <v>0</v>
      </c>
      <c r="G23" s="7">
        <v>0</v>
      </c>
      <c r="H23" s="3"/>
      <c r="I23" s="3"/>
      <c r="J23" s="3"/>
      <c r="K23" s="3"/>
      <c r="L23" s="3"/>
      <c r="M23" s="3"/>
      <c r="N23" s="3"/>
      <c r="O23" s="3"/>
      <c r="P23" s="3"/>
      <c r="Q23" s="3"/>
      <c r="R23" s="3"/>
      <c r="S23" s="3"/>
      <c r="T23" s="3"/>
      <c r="U23" s="3"/>
      <c r="V23" s="3"/>
    </row>
    <row r="24" spans="2:22" x14ac:dyDescent="0.25">
      <c r="B24" s="6">
        <v>46296</v>
      </c>
      <c r="C24">
        <f t="shared" si="0"/>
        <v>0</v>
      </c>
      <c r="D24" s="7">
        <v>0</v>
      </c>
      <c r="E24" s="7">
        <v>0</v>
      </c>
      <c r="F24" s="7">
        <v>0</v>
      </c>
      <c r="G24" s="7">
        <v>0</v>
      </c>
      <c r="H24" s="3"/>
      <c r="I24" s="3"/>
      <c r="J24" s="3"/>
      <c r="K24" s="3"/>
      <c r="L24" s="3"/>
      <c r="M24" s="3"/>
      <c r="N24" s="3"/>
      <c r="O24" s="3"/>
      <c r="P24" s="3"/>
      <c r="Q24" s="3"/>
      <c r="R24" s="3"/>
      <c r="S24" s="3"/>
      <c r="T24" s="3"/>
      <c r="U24" s="3"/>
      <c r="V24" s="3"/>
    </row>
    <row r="25" spans="2:22" x14ac:dyDescent="0.25">
      <c r="B25" s="6">
        <v>46327</v>
      </c>
      <c r="C25">
        <f t="shared" si="0"/>
        <v>0</v>
      </c>
      <c r="D25" s="7">
        <v>0</v>
      </c>
      <c r="E25" s="7">
        <v>0</v>
      </c>
      <c r="F25" s="7">
        <v>0</v>
      </c>
      <c r="G25" s="7">
        <v>0</v>
      </c>
      <c r="H25" s="3"/>
      <c r="I25" s="3"/>
      <c r="J25" s="3"/>
      <c r="K25" s="3"/>
      <c r="L25" s="3"/>
      <c r="M25" s="3"/>
      <c r="N25" s="3"/>
      <c r="O25" s="3"/>
      <c r="P25" s="3"/>
      <c r="Q25" s="3"/>
      <c r="R25" s="3"/>
      <c r="S25" s="3"/>
      <c r="T25" s="3"/>
      <c r="U25" s="3"/>
      <c r="V25" s="3"/>
    </row>
    <row r="26" spans="2:22" x14ac:dyDescent="0.25">
      <c r="B26" s="6">
        <v>46357</v>
      </c>
      <c r="C26">
        <f t="shared" si="0"/>
        <v>0</v>
      </c>
      <c r="D26" s="7">
        <v>0</v>
      </c>
      <c r="E26" s="7">
        <v>0</v>
      </c>
      <c r="F26" s="7">
        <v>0</v>
      </c>
      <c r="G26" s="7">
        <v>0</v>
      </c>
      <c r="H26" s="3"/>
      <c r="I26" s="3"/>
      <c r="J26" s="3"/>
      <c r="K26" s="3"/>
      <c r="L26" s="3"/>
      <c r="M26" s="3"/>
      <c r="N26" s="3"/>
      <c r="O26" s="3"/>
      <c r="P26" s="3"/>
      <c r="Q26" s="3"/>
      <c r="R26" s="3"/>
      <c r="S26" s="3"/>
      <c r="T26" s="3"/>
      <c r="U26" s="3"/>
      <c r="V26" s="3"/>
    </row>
    <row r="27" spans="2:22" x14ac:dyDescent="0.25">
      <c r="B27" s="6">
        <v>46388</v>
      </c>
      <c r="C27">
        <f t="shared" si="0"/>
        <v>70</v>
      </c>
      <c r="D27" s="7">
        <v>70</v>
      </c>
      <c r="E27" s="7">
        <v>0</v>
      </c>
      <c r="F27" s="7">
        <v>0</v>
      </c>
      <c r="G27" s="7">
        <v>0</v>
      </c>
      <c r="H27" s="3"/>
      <c r="I27" s="3"/>
      <c r="J27" s="3"/>
      <c r="K27" s="3"/>
      <c r="L27" s="3"/>
      <c r="M27" s="3"/>
      <c r="N27" s="3"/>
      <c r="O27" s="3"/>
      <c r="P27" s="3"/>
      <c r="Q27" s="3"/>
      <c r="R27" s="3"/>
      <c r="S27" s="3"/>
      <c r="T27" s="3"/>
      <c r="U27" s="3"/>
      <c r="V27" s="3"/>
    </row>
    <row r="28" spans="2:22" x14ac:dyDescent="0.25">
      <c r="B28" s="6">
        <v>46419</v>
      </c>
      <c r="C28">
        <f t="shared" si="0"/>
        <v>70</v>
      </c>
      <c r="D28" s="7">
        <v>70</v>
      </c>
      <c r="E28" s="7">
        <v>0</v>
      </c>
      <c r="F28" s="7">
        <v>0</v>
      </c>
      <c r="G28" s="7">
        <v>0</v>
      </c>
      <c r="H28" s="3"/>
      <c r="I28" s="3"/>
      <c r="J28" s="3"/>
      <c r="K28" s="3"/>
      <c r="L28" s="3"/>
      <c r="M28" s="3"/>
      <c r="N28" s="3"/>
      <c r="O28" s="3"/>
      <c r="P28" s="3"/>
      <c r="Q28" s="3"/>
      <c r="R28" s="3"/>
      <c r="S28" s="3"/>
      <c r="T28" s="3"/>
      <c r="U28" s="3"/>
      <c r="V28" s="3"/>
    </row>
    <row r="29" spans="2:22" x14ac:dyDescent="0.25">
      <c r="B29" s="6">
        <v>46447</v>
      </c>
      <c r="C29">
        <f t="shared" si="0"/>
        <v>70</v>
      </c>
      <c r="D29" s="7">
        <v>70</v>
      </c>
      <c r="E29" s="7">
        <v>0</v>
      </c>
      <c r="F29" s="7">
        <v>0</v>
      </c>
      <c r="G29" s="7">
        <v>0</v>
      </c>
      <c r="H29" s="3"/>
      <c r="I29" s="3"/>
      <c r="J29" s="3"/>
      <c r="K29" s="3"/>
      <c r="L29" s="3"/>
      <c r="M29" s="3"/>
      <c r="N29" s="3"/>
      <c r="O29" s="3"/>
      <c r="P29" s="3"/>
      <c r="Q29" s="3"/>
      <c r="R29" s="3"/>
      <c r="S29" s="3"/>
      <c r="T29" s="3"/>
      <c r="U29" s="3"/>
      <c r="V29" s="3"/>
    </row>
    <row r="30" spans="2:22" x14ac:dyDescent="0.25">
      <c r="B30" s="6">
        <v>46478</v>
      </c>
      <c r="C30">
        <f t="shared" si="0"/>
        <v>70</v>
      </c>
      <c r="D30" s="7">
        <v>70</v>
      </c>
      <c r="E30" s="7">
        <v>0</v>
      </c>
      <c r="F30" s="7">
        <v>0</v>
      </c>
      <c r="G30" s="7">
        <v>0</v>
      </c>
      <c r="H30" s="3"/>
      <c r="I30" s="3"/>
      <c r="J30" s="3"/>
      <c r="K30" s="3"/>
      <c r="L30" s="3"/>
      <c r="M30" s="3"/>
      <c r="N30" s="3"/>
      <c r="O30" s="3"/>
      <c r="P30" s="3"/>
      <c r="Q30" s="3"/>
      <c r="R30" s="3"/>
      <c r="S30" s="3"/>
      <c r="T30" s="3"/>
      <c r="U30" s="3"/>
      <c r="V30" s="3"/>
    </row>
    <row r="31" spans="2:22" x14ac:dyDescent="0.25">
      <c r="B31" s="6">
        <v>46508</v>
      </c>
      <c r="C31">
        <f t="shared" si="0"/>
        <v>70</v>
      </c>
      <c r="D31" s="7">
        <v>70</v>
      </c>
      <c r="E31" s="7">
        <v>0</v>
      </c>
      <c r="F31" s="7">
        <v>0</v>
      </c>
      <c r="G31" s="7">
        <v>0</v>
      </c>
      <c r="H31" s="3"/>
      <c r="I31" s="3"/>
      <c r="J31" s="3"/>
      <c r="K31" s="3"/>
      <c r="L31" s="3"/>
      <c r="M31" s="3"/>
      <c r="N31" s="3"/>
      <c r="O31" s="3"/>
      <c r="P31" s="3"/>
      <c r="Q31" s="3"/>
      <c r="R31" s="3"/>
      <c r="S31" s="3"/>
      <c r="T31" s="3"/>
      <c r="U31" s="3"/>
      <c r="V31" s="3"/>
    </row>
    <row r="32" spans="2:22" x14ac:dyDescent="0.25">
      <c r="B32" s="6">
        <v>46539</v>
      </c>
      <c r="C32">
        <f t="shared" si="0"/>
        <v>70</v>
      </c>
      <c r="D32" s="7">
        <v>70</v>
      </c>
      <c r="E32" s="7">
        <v>0</v>
      </c>
      <c r="F32" s="7">
        <v>0</v>
      </c>
      <c r="G32" s="7">
        <v>0</v>
      </c>
      <c r="H32" s="3"/>
      <c r="I32" s="3"/>
      <c r="J32" s="3"/>
      <c r="K32" s="3"/>
      <c r="L32" s="3"/>
      <c r="M32" s="3"/>
      <c r="N32" s="3"/>
      <c r="O32" s="3"/>
      <c r="P32" s="3"/>
      <c r="Q32" s="3"/>
      <c r="R32" s="3"/>
      <c r="S32" s="3"/>
      <c r="T32" s="3"/>
      <c r="U32" s="3"/>
      <c r="V32" s="3"/>
    </row>
    <row r="33" spans="2:22" x14ac:dyDescent="0.25">
      <c r="B33" s="6">
        <v>46569</v>
      </c>
      <c r="C33">
        <f t="shared" si="0"/>
        <v>210</v>
      </c>
      <c r="D33" s="7">
        <v>140</v>
      </c>
      <c r="E33" s="7">
        <v>70</v>
      </c>
      <c r="F33" s="7">
        <v>0</v>
      </c>
      <c r="G33" s="7">
        <v>0</v>
      </c>
      <c r="H33" s="3"/>
      <c r="I33" s="3"/>
      <c r="J33" s="3"/>
      <c r="K33" s="3"/>
      <c r="L33" s="3"/>
      <c r="M33" s="3"/>
      <c r="N33" s="3"/>
      <c r="O33" s="3"/>
      <c r="P33" s="3"/>
      <c r="Q33" s="3"/>
      <c r="R33" s="3"/>
      <c r="S33" s="3"/>
      <c r="T33" s="3"/>
      <c r="U33" s="3"/>
      <c r="V33" s="3"/>
    </row>
    <row r="34" spans="2:22" x14ac:dyDescent="0.25">
      <c r="B34" s="6">
        <v>46600</v>
      </c>
      <c r="C34">
        <f t="shared" si="0"/>
        <v>210</v>
      </c>
      <c r="D34" s="7">
        <v>140</v>
      </c>
      <c r="E34" s="7">
        <v>70</v>
      </c>
      <c r="F34" s="7">
        <v>0</v>
      </c>
      <c r="G34" s="7">
        <v>0</v>
      </c>
      <c r="H34" s="3"/>
      <c r="I34" s="3"/>
      <c r="J34" s="3"/>
      <c r="K34" s="3"/>
      <c r="L34" s="3"/>
      <c r="M34" s="3"/>
      <c r="N34" s="3"/>
      <c r="O34" s="3"/>
      <c r="P34" s="3"/>
      <c r="Q34" s="3"/>
      <c r="R34" s="3"/>
      <c r="S34" s="3"/>
      <c r="T34" s="3"/>
      <c r="U34" s="3"/>
      <c r="V34" s="3"/>
    </row>
    <row r="35" spans="2:22" x14ac:dyDescent="0.25">
      <c r="B35" s="6">
        <v>46631</v>
      </c>
      <c r="C35">
        <f t="shared" si="0"/>
        <v>210</v>
      </c>
      <c r="D35" s="7">
        <v>140</v>
      </c>
      <c r="E35" s="7">
        <v>70</v>
      </c>
      <c r="F35" s="7">
        <v>0</v>
      </c>
      <c r="G35" s="7">
        <v>0</v>
      </c>
      <c r="H35" s="3"/>
      <c r="I35" s="3"/>
      <c r="J35" s="3"/>
      <c r="K35" s="3"/>
      <c r="L35" s="3"/>
      <c r="M35" s="3"/>
      <c r="N35" s="3"/>
      <c r="O35" s="3"/>
      <c r="P35" s="3"/>
      <c r="Q35" s="3"/>
      <c r="R35" s="3"/>
      <c r="S35" s="3"/>
      <c r="T35" s="3"/>
      <c r="U35" s="3"/>
      <c r="V35" s="3"/>
    </row>
    <row r="36" spans="2:22" x14ac:dyDescent="0.25">
      <c r="B36" s="6">
        <v>46661</v>
      </c>
      <c r="C36">
        <f t="shared" si="0"/>
        <v>210</v>
      </c>
      <c r="D36" s="7">
        <v>140</v>
      </c>
      <c r="E36" s="7">
        <v>70</v>
      </c>
      <c r="F36" s="7">
        <v>0</v>
      </c>
      <c r="G36" s="7">
        <v>0</v>
      </c>
      <c r="H36" s="3"/>
      <c r="I36" s="3"/>
      <c r="J36" s="3"/>
      <c r="K36" s="3"/>
      <c r="L36" s="3"/>
      <c r="M36" s="3"/>
      <c r="N36" s="3"/>
      <c r="O36" s="3"/>
      <c r="P36" s="3"/>
      <c r="Q36" s="3"/>
      <c r="R36" s="3"/>
      <c r="S36" s="3"/>
      <c r="T36" s="3"/>
      <c r="U36" s="3"/>
      <c r="V36" s="3"/>
    </row>
    <row r="37" spans="2:22" x14ac:dyDescent="0.25">
      <c r="B37" s="6">
        <v>46692</v>
      </c>
      <c r="C37">
        <f t="shared" si="0"/>
        <v>210</v>
      </c>
      <c r="D37" s="7">
        <v>140</v>
      </c>
      <c r="E37" s="7">
        <v>70</v>
      </c>
      <c r="F37" s="7">
        <v>0</v>
      </c>
      <c r="G37" s="7">
        <v>0</v>
      </c>
      <c r="H37" s="3"/>
      <c r="I37" s="3"/>
      <c r="J37" s="3"/>
      <c r="K37" s="3"/>
      <c r="L37" s="3"/>
      <c r="M37" s="3"/>
      <c r="N37" s="3"/>
      <c r="O37" s="3"/>
      <c r="P37" s="3"/>
      <c r="Q37" s="3"/>
      <c r="R37" s="3"/>
      <c r="S37" s="3"/>
      <c r="T37" s="3"/>
      <c r="U37" s="3"/>
      <c r="V37" s="3"/>
    </row>
    <row r="38" spans="2:22" x14ac:dyDescent="0.25">
      <c r="B38" s="6">
        <v>46722</v>
      </c>
      <c r="C38">
        <f t="shared" si="0"/>
        <v>210</v>
      </c>
      <c r="D38" s="7">
        <v>140</v>
      </c>
      <c r="E38" s="7">
        <v>70</v>
      </c>
      <c r="F38" s="7">
        <v>0</v>
      </c>
      <c r="G38" s="7">
        <v>0</v>
      </c>
      <c r="H38" s="3"/>
      <c r="I38" s="3"/>
      <c r="J38" s="3"/>
      <c r="K38" s="3"/>
      <c r="L38" s="3"/>
      <c r="M38" s="3"/>
      <c r="N38" s="3"/>
      <c r="O38" s="3"/>
      <c r="P38" s="3"/>
      <c r="Q38" s="3"/>
      <c r="R38" s="3"/>
      <c r="S38" s="3"/>
      <c r="T38" s="3"/>
      <c r="U38" s="3"/>
      <c r="V38" s="3"/>
    </row>
    <row r="39" spans="2:22" x14ac:dyDescent="0.25">
      <c r="B39" s="6">
        <v>46753</v>
      </c>
      <c r="C39">
        <f t="shared" si="0"/>
        <v>350</v>
      </c>
      <c r="D39" s="7">
        <v>210</v>
      </c>
      <c r="E39" s="7">
        <v>140</v>
      </c>
      <c r="F39" s="7">
        <v>0</v>
      </c>
      <c r="G39" s="7">
        <v>0</v>
      </c>
      <c r="H39" s="3"/>
      <c r="I39" s="3"/>
      <c r="J39" s="3"/>
      <c r="K39" s="3"/>
      <c r="L39" s="3"/>
      <c r="M39" s="3"/>
      <c r="N39" s="3"/>
      <c r="O39" s="3"/>
      <c r="P39" s="3"/>
      <c r="Q39" s="3"/>
      <c r="R39" s="3"/>
      <c r="S39" s="3"/>
      <c r="T39" s="3"/>
      <c r="U39" s="3"/>
      <c r="V39" s="3"/>
    </row>
    <row r="40" spans="2:22" x14ac:dyDescent="0.25">
      <c r="B40" s="6">
        <v>46784</v>
      </c>
      <c r="C40">
        <f t="shared" si="0"/>
        <v>350</v>
      </c>
      <c r="D40" s="7">
        <v>210</v>
      </c>
      <c r="E40" s="7">
        <v>140</v>
      </c>
      <c r="F40" s="7">
        <v>0</v>
      </c>
      <c r="G40" s="7">
        <v>0</v>
      </c>
      <c r="H40" s="3"/>
      <c r="I40" s="3"/>
      <c r="J40" s="3"/>
      <c r="K40" s="3"/>
      <c r="L40" s="3"/>
      <c r="M40" s="3"/>
      <c r="N40" s="3"/>
      <c r="O40" s="3"/>
      <c r="P40" s="3"/>
      <c r="Q40" s="3"/>
      <c r="R40" s="3"/>
      <c r="S40" s="3"/>
      <c r="T40" s="3"/>
      <c r="U40" s="3"/>
      <c r="V40" s="3"/>
    </row>
    <row r="41" spans="2:22" x14ac:dyDescent="0.25">
      <c r="B41" s="6">
        <v>46813</v>
      </c>
      <c r="C41">
        <f t="shared" si="0"/>
        <v>350</v>
      </c>
      <c r="D41" s="7">
        <v>210</v>
      </c>
      <c r="E41" s="7">
        <v>140</v>
      </c>
      <c r="F41" s="7">
        <v>0</v>
      </c>
      <c r="G41" s="7">
        <v>0</v>
      </c>
      <c r="H41" s="3"/>
      <c r="I41" s="3"/>
      <c r="J41" s="3"/>
      <c r="K41" s="3"/>
      <c r="L41" s="3"/>
      <c r="M41" s="3"/>
      <c r="N41" s="3"/>
      <c r="O41" s="3"/>
      <c r="P41" s="3"/>
      <c r="Q41" s="3"/>
      <c r="R41" s="3"/>
      <c r="S41" s="3"/>
      <c r="T41" s="3"/>
      <c r="U41" s="3"/>
      <c r="V41" s="3"/>
    </row>
    <row r="42" spans="2:22" x14ac:dyDescent="0.25">
      <c r="B42" s="6">
        <v>46844</v>
      </c>
      <c r="C42">
        <f t="shared" si="0"/>
        <v>350</v>
      </c>
      <c r="D42" s="7">
        <v>210</v>
      </c>
      <c r="E42" s="7">
        <v>140</v>
      </c>
      <c r="F42" s="7">
        <v>0</v>
      </c>
      <c r="G42" s="7">
        <v>0</v>
      </c>
      <c r="H42" s="3"/>
      <c r="I42" s="3"/>
      <c r="J42" s="3"/>
      <c r="K42" s="3"/>
      <c r="L42" s="3"/>
      <c r="M42" s="3"/>
      <c r="N42" s="3"/>
      <c r="O42" s="3"/>
      <c r="P42" s="3"/>
      <c r="Q42" s="3"/>
      <c r="R42" s="3"/>
      <c r="S42" s="3"/>
      <c r="T42" s="3"/>
      <c r="U42" s="3"/>
      <c r="V42" s="3"/>
    </row>
    <row r="43" spans="2:22" x14ac:dyDescent="0.25">
      <c r="B43" s="6">
        <v>46874</v>
      </c>
      <c r="C43">
        <f t="shared" si="0"/>
        <v>350</v>
      </c>
      <c r="D43" s="7">
        <v>210</v>
      </c>
      <c r="E43" s="7">
        <v>140</v>
      </c>
      <c r="F43" s="7">
        <v>0</v>
      </c>
      <c r="G43" s="7">
        <v>0</v>
      </c>
      <c r="H43" s="3"/>
      <c r="I43" s="3"/>
      <c r="J43" s="3"/>
      <c r="K43" s="3"/>
      <c r="L43" s="3"/>
      <c r="M43" s="3"/>
      <c r="N43" s="3"/>
      <c r="O43" s="3"/>
      <c r="P43" s="3"/>
      <c r="Q43" s="3"/>
      <c r="R43" s="3"/>
      <c r="S43" s="3"/>
      <c r="T43" s="3"/>
      <c r="U43" s="3"/>
      <c r="V43" s="3"/>
    </row>
    <row r="44" spans="2:22" x14ac:dyDescent="0.25">
      <c r="B44" s="6">
        <v>46905</v>
      </c>
      <c r="C44">
        <f t="shared" si="0"/>
        <v>350</v>
      </c>
      <c r="D44" s="7">
        <v>210</v>
      </c>
      <c r="E44" s="7">
        <v>140</v>
      </c>
      <c r="F44" s="7">
        <v>0</v>
      </c>
      <c r="G44" s="7">
        <v>0</v>
      </c>
      <c r="H44" s="3"/>
      <c r="I44" s="3"/>
      <c r="J44" s="3"/>
      <c r="K44" s="3"/>
      <c r="L44" s="3"/>
      <c r="M44" s="3"/>
      <c r="N44" s="3"/>
      <c r="O44" s="3"/>
      <c r="P44" s="3"/>
      <c r="Q44" s="3"/>
      <c r="R44" s="3"/>
      <c r="S44" s="3"/>
      <c r="T44" s="3"/>
      <c r="U44" s="3"/>
      <c r="V44" s="3"/>
    </row>
    <row r="45" spans="2:22" x14ac:dyDescent="0.25">
      <c r="B45" s="6">
        <v>46935</v>
      </c>
      <c r="C45">
        <f t="shared" si="0"/>
        <v>610</v>
      </c>
      <c r="D45" s="7">
        <v>280</v>
      </c>
      <c r="E45" s="7">
        <v>210</v>
      </c>
      <c r="F45" s="7">
        <v>0</v>
      </c>
      <c r="G45" s="7">
        <v>120</v>
      </c>
      <c r="H45" s="3"/>
      <c r="I45" s="3"/>
      <c r="J45" s="3"/>
      <c r="K45" s="3"/>
      <c r="L45" s="3"/>
      <c r="M45" s="3"/>
      <c r="N45" s="3"/>
      <c r="O45" s="3"/>
      <c r="P45" s="3"/>
      <c r="Q45" s="3"/>
      <c r="R45" s="3"/>
      <c r="S45" s="3"/>
      <c r="T45" s="3"/>
      <c r="U45" s="3"/>
      <c r="V45" s="3"/>
    </row>
    <row r="46" spans="2:22" x14ac:dyDescent="0.25">
      <c r="B46" s="6">
        <v>46966</v>
      </c>
      <c r="C46">
        <f t="shared" si="0"/>
        <v>610</v>
      </c>
      <c r="D46" s="7">
        <v>280</v>
      </c>
      <c r="E46" s="7">
        <v>210</v>
      </c>
      <c r="F46" s="7">
        <v>0</v>
      </c>
      <c r="G46" s="7">
        <v>120</v>
      </c>
      <c r="H46" s="3"/>
      <c r="I46" s="3"/>
      <c r="J46" s="3"/>
      <c r="K46" s="3"/>
      <c r="L46" s="3"/>
      <c r="M46" s="3"/>
      <c r="N46" s="3"/>
      <c r="O46" s="3"/>
      <c r="P46" s="3"/>
      <c r="Q46" s="3"/>
      <c r="R46" s="3"/>
      <c r="S46" s="3"/>
      <c r="T46" s="3"/>
      <c r="U46" s="3"/>
      <c r="V46" s="3"/>
    </row>
    <row r="47" spans="2:22" x14ac:dyDescent="0.25">
      <c r="B47" s="6">
        <v>46997</v>
      </c>
      <c r="C47">
        <f t="shared" si="0"/>
        <v>610</v>
      </c>
      <c r="D47" s="7">
        <v>280</v>
      </c>
      <c r="E47" s="7">
        <v>210</v>
      </c>
      <c r="F47" s="7">
        <v>0</v>
      </c>
      <c r="G47" s="7">
        <v>120</v>
      </c>
      <c r="H47" s="3"/>
      <c r="I47" s="3"/>
      <c r="J47" s="3"/>
      <c r="K47" s="3"/>
      <c r="L47" s="3"/>
      <c r="M47" s="3"/>
      <c r="N47" s="3"/>
      <c r="O47" s="3"/>
      <c r="P47" s="3"/>
      <c r="Q47" s="3"/>
      <c r="R47" s="3"/>
      <c r="S47" s="3"/>
      <c r="T47" s="3"/>
      <c r="U47" s="3"/>
      <c r="V47" s="3"/>
    </row>
    <row r="48" spans="2:22" x14ac:dyDescent="0.25">
      <c r="B48" s="6">
        <v>47027</v>
      </c>
      <c r="C48">
        <f t="shared" si="0"/>
        <v>610</v>
      </c>
      <c r="D48" s="7">
        <v>280</v>
      </c>
      <c r="E48" s="7">
        <v>210</v>
      </c>
      <c r="F48" s="7">
        <v>0</v>
      </c>
      <c r="G48" s="7">
        <v>120</v>
      </c>
      <c r="H48" s="3"/>
      <c r="I48" s="3"/>
      <c r="J48" s="3"/>
      <c r="K48" s="3"/>
      <c r="L48" s="3"/>
      <c r="M48" s="3"/>
      <c r="N48" s="3"/>
      <c r="O48" s="3"/>
      <c r="P48" s="3"/>
      <c r="Q48" s="3"/>
      <c r="R48" s="3"/>
      <c r="S48" s="3"/>
      <c r="T48" s="3"/>
      <c r="U48" s="3"/>
      <c r="V48" s="3"/>
    </row>
    <row r="49" spans="2:22" x14ac:dyDescent="0.25">
      <c r="B49" s="6">
        <v>47058</v>
      </c>
      <c r="C49">
        <f t="shared" si="0"/>
        <v>610</v>
      </c>
      <c r="D49" s="7">
        <v>280</v>
      </c>
      <c r="E49" s="7">
        <v>210</v>
      </c>
      <c r="F49" s="7">
        <v>0</v>
      </c>
      <c r="G49" s="7">
        <v>120</v>
      </c>
      <c r="H49" s="3"/>
      <c r="I49" s="3"/>
      <c r="J49" s="3"/>
      <c r="K49" s="3"/>
      <c r="L49" s="3"/>
      <c r="M49" s="3"/>
      <c r="N49" s="3"/>
      <c r="O49" s="3"/>
      <c r="P49" s="3"/>
      <c r="Q49" s="3"/>
      <c r="R49" s="3"/>
      <c r="S49" s="3"/>
      <c r="T49" s="3"/>
      <c r="U49" s="3"/>
      <c r="V49" s="3"/>
    </row>
    <row r="50" spans="2:22" x14ac:dyDescent="0.25">
      <c r="B50" s="6">
        <v>47088</v>
      </c>
      <c r="C50">
        <f t="shared" si="0"/>
        <v>610</v>
      </c>
      <c r="D50" s="7">
        <v>280</v>
      </c>
      <c r="E50" s="7">
        <v>210</v>
      </c>
      <c r="F50" s="7">
        <v>0</v>
      </c>
      <c r="G50" s="7">
        <v>120</v>
      </c>
      <c r="H50" s="3"/>
      <c r="I50" s="3"/>
      <c r="J50" s="3"/>
      <c r="K50" s="3"/>
      <c r="L50" s="3"/>
      <c r="M50" s="3"/>
      <c r="N50" s="3"/>
      <c r="O50" s="3"/>
      <c r="P50" s="3"/>
      <c r="Q50" s="3"/>
      <c r="R50" s="3"/>
      <c r="S50" s="3"/>
      <c r="T50" s="3"/>
      <c r="U50" s="3"/>
      <c r="V50" s="3"/>
    </row>
    <row r="51" spans="2:22" x14ac:dyDescent="0.25">
      <c r="B51" s="6">
        <v>47119</v>
      </c>
      <c r="C51">
        <f t="shared" si="0"/>
        <v>820</v>
      </c>
      <c r="D51" s="7">
        <v>350</v>
      </c>
      <c r="E51" s="7">
        <v>280</v>
      </c>
      <c r="F51" s="7">
        <v>70</v>
      </c>
      <c r="G51" s="7">
        <v>120</v>
      </c>
      <c r="H51" s="3"/>
      <c r="I51" s="3"/>
      <c r="J51" s="3"/>
      <c r="K51" s="3"/>
      <c r="L51" s="3"/>
      <c r="M51" s="3"/>
      <c r="N51" s="3"/>
      <c r="O51" s="3"/>
      <c r="P51" s="3"/>
      <c r="Q51" s="3"/>
      <c r="R51" s="3"/>
      <c r="S51" s="3"/>
      <c r="T51" s="3"/>
      <c r="U51" s="3"/>
      <c r="V51" s="3"/>
    </row>
    <row r="52" spans="2:22" x14ac:dyDescent="0.25">
      <c r="B52" s="6">
        <v>47150</v>
      </c>
      <c r="C52">
        <f t="shared" si="0"/>
        <v>820</v>
      </c>
      <c r="D52" s="7">
        <v>350</v>
      </c>
      <c r="E52" s="7">
        <v>280</v>
      </c>
      <c r="F52" s="7">
        <v>70</v>
      </c>
      <c r="G52" s="7">
        <v>120</v>
      </c>
      <c r="H52" s="3"/>
      <c r="I52" s="3"/>
      <c r="J52" s="3"/>
      <c r="K52" s="3"/>
      <c r="L52" s="3"/>
      <c r="M52" s="3"/>
      <c r="N52" s="3"/>
      <c r="O52" s="3"/>
      <c r="P52" s="3"/>
      <c r="Q52" s="3"/>
      <c r="R52" s="3"/>
      <c r="S52" s="3"/>
      <c r="T52" s="3"/>
      <c r="U52" s="3"/>
      <c r="V52" s="3"/>
    </row>
    <row r="53" spans="2:22" x14ac:dyDescent="0.25">
      <c r="B53" s="6">
        <v>47178</v>
      </c>
      <c r="C53">
        <f t="shared" si="0"/>
        <v>820</v>
      </c>
      <c r="D53" s="7">
        <v>350</v>
      </c>
      <c r="E53" s="7">
        <v>280</v>
      </c>
      <c r="F53" s="7">
        <v>70</v>
      </c>
      <c r="G53" s="7">
        <v>120</v>
      </c>
      <c r="H53" s="3"/>
      <c r="I53" s="3"/>
      <c r="J53" s="3"/>
      <c r="K53" s="3"/>
      <c r="L53" s="3"/>
      <c r="M53" s="3"/>
      <c r="N53" s="3"/>
      <c r="O53" s="3"/>
      <c r="P53" s="3"/>
      <c r="Q53" s="3"/>
      <c r="R53" s="3"/>
      <c r="S53" s="3"/>
      <c r="T53" s="3"/>
      <c r="U53" s="3"/>
      <c r="V53" s="3"/>
    </row>
    <row r="54" spans="2:22" x14ac:dyDescent="0.25">
      <c r="B54" s="6">
        <v>47209</v>
      </c>
      <c r="C54">
        <f t="shared" si="0"/>
        <v>820</v>
      </c>
      <c r="D54" s="7">
        <v>350</v>
      </c>
      <c r="E54" s="7">
        <v>280</v>
      </c>
      <c r="F54" s="7">
        <v>70</v>
      </c>
      <c r="G54" s="7">
        <v>120</v>
      </c>
      <c r="H54" s="3"/>
      <c r="I54" s="3"/>
      <c r="J54" s="3"/>
      <c r="K54" s="3"/>
      <c r="L54" s="3"/>
      <c r="M54" s="3"/>
      <c r="N54" s="3"/>
      <c r="O54" s="3"/>
      <c r="P54" s="3"/>
      <c r="Q54" s="3"/>
      <c r="R54" s="3"/>
      <c r="S54" s="3"/>
      <c r="T54" s="3"/>
      <c r="U54" s="3"/>
      <c r="V54" s="3"/>
    </row>
    <row r="55" spans="2:22" x14ac:dyDescent="0.25">
      <c r="B55" s="6">
        <v>47239</v>
      </c>
      <c r="C55">
        <f t="shared" si="0"/>
        <v>820</v>
      </c>
      <c r="D55" s="7">
        <v>350</v>
      </c>
      <c r="E55" s="7">
        <v>280</v>
      </c>
      <c r="F55" s="7">
        <v>70</v>
      </c>
      <c r="G55" s="7">
        <v>120</v>
      </c>
      <c r="H55" s="3"/>
      <c r="I55" s="3"/>
      <c r="J55" s="3"/>
      <c r="K55" s="3"/>
      <c r="L55" s="3"/>
      <c r="M55" s="3"/>
      <c r="N55" s="3"/>
      <c r="O55" s="3"/>
      <c r="P55" s="3"/>
      <c r="Q55" s="3"/>
      <c r="R55" s="3"/>
      <c r="S55" s="3"/>
      <c r="T55" s="3"/>
      <c r="U55" s="3"/>
      <c r="V55" s="3"/>
    </row>
    <row r="56" spans="2:22" x14ac:dyDescent="0.25">
      <c r="B56" s="6">
        <v>47270</v>
      </c>
      <c r="C56">
        <f t="shared" si="0"/>
        <v>820</v>
      </c>
      <c r="D56" s="7">
        <v>350</v>
      </c>
      <c r="E56" s="7">
        <v>280</v>
      </c>
      <c r="F56" s="7">
        <v>70</v>
      </c>
      <c r="G56" s="7">
        <v>120</v>
      </c>
      <c r="H56" s="3"/>
      <c r="I56" s="3"/>
      <c r="J56" s="3"/>
      <c r="K56" s="3"/>
      <c r="L56" s="3"/>
      <c r="M56" s="3"/>
      <c r="N56" s="3"/>
      <c r="O56" s="3"/>
      <c r="P56" s="3"/>
      <c r="Q56" s="3"/>
      <c r="R56" s="3"/>
      <c r="S56" s="3"/>
      <c r="T56" s="3"/>
      <c r="U56" s="3"/>
      <c r="V56" s="3"/>
    </row>
    <row r="57" spans="2:22" x14ac:dyDescent="0.25">
      <c r="B57" s="6">
        <v>47300</v>
      </c>
      <c r="C57">
        <f t="shared" si="0"/>
        <v>1100</v>
      </c>
      <c r="D57" s="7">
        <v>490</v>
      </c>
      <c r="E57" s="7">
        <v>350</v>
      </c>
      <c r="F57" s="7">
        <v>140</v>
      </c>
      <c r="G57" s="7">
        <v>120</v>
      </c>
      <c r="H57" s="3"/>
      <c r="I57" s="3"/>
      <c r="J57" s="3"/>
      <c r="K57" s="3"/>
      <c r="L57" s="3"/>
      <c r="M57" s="3"/>
      <c r="N57" s="3"/>
      <c r="O57" s="3"/>
      <c r="P57" s="3"/>
      <c r="Q57" s="3"/>
      <c r="R57" s="3"/>
      <c r="S57" s="3"/>
      <c r="T57" s="3"/>
      <c r="U57" s="3"/>
      <c r="V57" s="3"/>
    </row>
    <row r="58" spans="2:22" x14ac:dyDescent="0.25">
      <c r="B58" s="6">
        <v>47331</v>
      </c>
      <c r="C58">
        <f t="shared" si="0"/>
        <v>1100</v>
      </c>
      <c r="D58" s="7">
        <v>490</v>
      </c>
      <c r="E58" s="7">
        <v>350</v>
      </c>
      <c r="F58" s="7">
        <v>140</v>
      </c>
      <c r="G58" s="7">
        <v>120</v>
      </c>
      <c r="H58" s="3"/>
      <c r="I58" s="3"/>
      <c r="J58" s="3"/>
      <c r="K58" s="3"/>
      <c r="L58" s="3"/>
      <c r="M58" s="3"/>
      <c r="N58" s="3"/>
      <c r="O58" s="3"/>
      <c r="P58" s="3"/>
      <c r="Q58" s="3"/>
      <c r="R58" s="3"/>
      <c r="S58" s="3"/>
      <c r="T58" s="3"/>
      <c r="U58" s="3"/>
      <c r="V58" s="3"/>
    </row>
    <row r="59" spans="2:22" x14ac:dyDescent="0.25">
      <c r="B59" s="6">
        <v>47362</v>
      </c>
      <c r="C59">
        <f t="shared" si="0"/>
        <v>1100</v>
      </c>
      <c r="D59" s="7">
        <v>490</v>
      </c>
      <c r="E59" s="7">
        <v>350</v>
      </c>
      <c r="F59" s="7">
        <v>140</v>
      </c>
      <c r="G59" s="7">
        <v>120</v>
      </c>
      <c r="H59" s="3"/>
      <c r="I59" s="3"/>
      <c r="J59" s="3"/>
      <c r="K59" s="3"/>
      <c r="L59" s="3"/>
      <c r="M59" s="3"/>
      <c r="N59" s="3"/>
      <c r="O59" s="3"/>
      <c r="P59" s="3"/>
      <c r="Q59" s="3"/>
      <c r="R59" s="3"/>
      <c r="S59" s="3"/>
      <c r="T59" s="3"/>
      <c r="U59" s="3"/>
      <c r="V59" s="3"/>
    </row>
    <row r="60" spans="2:22" x14ac:dyDescent="0.25">
      <c r="B60" s="6">
        <v>47392</v>
      </c>
      <c r="C60">
        <f t="shared" si="0"/>
        <v>1100</v>
      </c>
      <c r="D60" s="7">
        <v>490</v>
      </c>
      <c r="E60" s="7">
        <v>350</v>
      </c>
      <c r="F60" s="7">
        <v>140</v>
      </c>
      <c r="G60" s="7">
        <v>120</v>
      </c>
      <c r="H60" s="3"/>
      <c r="I60" s="3"/>
      <c r="J60" s="3"/>
      <c r="K60" s="3"/>
      <c r="L60" s="3"/>
      <c r="M60" s="3"/>
      <c r="N60" s="3"/>
      <c r="O60" s="3"/>
      <c r="P60" s="3"/>
      <c r="Q60" s="3"/>
      <c r="R60" s="3"/>
      <c r="S60" s="3"/>
      <c r="T60" s="3"/>
      <c r="U60" s="3"/>
      <c r="V60" s="3"/>
    </row>
    <row r="61" spans="2:22" x14ac:dyDescent="0.25">
      <c r="B61" s="6">
        <v>47423</v>
      </c>
      <c r="C61">
        <f t="shared" si="0"/>
        <v>1100</v>
      </c>
      <c r="D61" s="7">
        <v>490</v>
      </c>
      <c r="E61" s="7">
        <v>350</v>
      </c>
      <c r="F61" s="7">
        <v>140</v>
      </c>
      <c r="G61" s="7">
        <v>120</v>
      </c>
      <c r="H61" s="3"/>
      <c r="I61" s="3"/>
      <c r="J61" s="3"/>
      <c r="K61" s="3"/>
      <c r="L61" s="3"/>
      <c r="M61" s="3"/>
      <c r="N61" s="3"/>
      <c r="O61" s="3"/>
      <c r="P61" s="3"/>
      <c r="Q61" s="3"/>
      <c r="R61" s="3"/>
      <c r="S61" s="3"/>
      <c r="T61" s="3"/>
      <c r="U61" s="3"/>
      <c r="V61" s="3"/>
    </row>
    <row r="62" spans="2:22" x14ac:dyDescent="0.25">
      <c r="B62" s="6">
        <v>47453</v>
      </c>
      <c r="C62">
        <f t="shared" si="0"/>
        <v>1100</v>
      </c>
      <c r="D62" s="7">
        <v>490</v>
      </c>
      <c r="E62" s="7">
        <v>350</v>
      </c>
      <c r="F62" s="7">
        <v>140</v>
      </c>
      <c r="G62" s="7">
        <v>120</v>
      </c>
      <c r="H62" s="3"/>
      <c r="I62" s="3"/>
      <c r="J62" s="3"/>
      <c r="K62" s="3"/>
      <c r="L62" s="3"/>
      <c r="M62" s="3"/>
      <c r="N62" s="3"/>
      <c r="O62" s="3"/>
      <c r="P62" s="3"/>
      <c r="Q62" s="3"/>
      <c r="R62" s="3"/>
      <c r="S62" s="3"/>
      <c r="T62" s="3"/>
      <c r="U62" s="3"/>
      <c r="V62" s="3"/>
    </row>
    <row r="63" spans="2:22" x14ac:dyDescent="0.25">
      <c r="B63" s="6">
        <v>47484</v>
      </c>
      <c r="C63">
        <f t="shared" si="0"/>
        <v>1310</v>
      </c>
      <c r="D63" s="7">
        <v>630</v>
      </c>
      <c r="E63" s="7">
        <v>350</v>
      </c>
      <c r="F63" s="7">
        <v>210</v>
      </c>
      <c r="G63" s="7">
        <v>120</v>
      </c>
      <c r="H63" s="3"/>
      <c r="I63" s="3"/>
      <c r="J63" s="3"/>
      <c r="K63" s="3"/>
      <c r="L63" s="3"/>
      <c r="M63" s="3"/>
      <c r="N63" s="3"/>
      <c r="O63" s="3"/>
      <c r="P63" s="3"/>
      <c r="Q63" s="3"/>
      <c r="R63" s="3"/>
      <c r="S63" s="3"/>
      <c r="T63" s="3"/>
      <c r="U63" s="3"/>
      <c r="V63" s="3"/>
    </row>
    <row r="64" spans="2:22" x14ac:dyDescent="0.25">
      <c r="B64" s="6">
        <v>47515</v>
      </c>
      <c r="C64">
        <f t="shared" si="0"/>
        <v>1310</v>
      </c>
      <c r="D64" s="7">
        <v>630</v>
      </c>
      <c r="E64" s="7">
        <v>350</v>
      </c>
      <c r="F64" s="7">
        <v>210</v>
      </c>
      <c r="G64" s="7">
        <v>120</v>
      </c>
      <c r="H64" s="3"/>
      <c r="I64" s="3"/>
      <c r="J64" s="3"/>
      <c r="K64" s="3"/>
      <c r="L64" s="3"/>
      <c r="M64" s="3"/>
      <c r="N64" s="3"/>
      <c r="O64" s="3"/>
      <c r="P64" s="3"/>
      <c r="Q64" s="3"/>
      <c r="R64" s="3"/>
      <c r="S64" s="3"/>
      <c r="T64" s="3"/>
      <c r="U64" s="3"/>
      <c r="V64" s="3"/>
    </row>
    <row r="65" spans="2:22" x14ac:dyDescent="0.25">
      <c r="B65" s="6">
        <v>47543</v>
      </c>
      <c r="C65">
        <f t="shared" si="0"/>
        <v>1310</v>
      </c>
      <c r="D65" s="7">
        <v>630</v>
      </c>
      <c r="E65" s="7">
        <v>350</v>
      </c>
      <c r="F65" s="7">
        <v>210</v>
      </c>
      <c r="G65" s="7">
        <v>120</v>
      </c>
      <c r="H65" s="3"/>
      <c r="I65" s="3"/>
      <c r="J65" s="3"/>
      <c r="K65" s="3"/>
      <c r="L65" s="3"/>
      <c r="M65" s="3"/>
      <c r="N65" s="3"/>
      <c r="O65" s="3"/>
      <c r="P65" s="3"/>
      <c r="Q65" s="3"/>
      <c r="R65" s="3"/>
      <c r="S65" s="3"/>
      <c r="T65" s="3"/>
      <c r="U65" s="3"/>
      <c r="V65" s="3"/>
    </row>
    <row r="66" spans="2:22" x14ac:dyDescent="0.25">
      <c r="B66" s="6">
        <v>47574</v>
      </c>
      <c r="C66">
        <f t="shared" si="0"/>
        <v>1310</v>
      </c>
      <c r="D66" s="7">
        <v>630</v>
      </c>
      <c r="E66" s="7">
        <v>350</v>
      </c>
      <c r="F66" s="7">
        <v>210</v>
      </c>
      <c r="G66" s="7">
        <v>120</v>
      </c>
      <c r="H66" s="3"/>
      <c r="I66" s="3"/>
      <c r="J66" s="3"/>
      <c r="K66" s="3"/>
      <c r="L66" s="3"/>
      <c r="M66" s="3"/>
      <c r="N66" s="3"/>
      <c r="O66" s="3"/>
      <c r="P66" s="3"/>
      <c r="Q66" s="3"/>
      <c r="R66" s="3"/>
      <c r="S66" s="3"/>
      <c r="T66" s="3"/>
      <c r="U66" s="3"/>
      <c r="V66" s="3"/>
    </row>
    <row r="67" spans="2:22" x14ac:dyDescent="0.25">
      <c r="B67" s="6">
        <v>47604</v>
      </c>
      <c r="C67">
        <f t="shared" ref="C67:C110" si="1">SUM(D67:V67)</f>
        <v>1310</v>
      </c>
      <c r="D67" s="7">
        <v>630</v>
      </c>
      <c r="E67" s="7">
        <v>350</v>
      </c>
      <c r="F67" s="7">
        <v>210</v>
      </c>
      <c r="G67" s="7">
        <v>120</v>
      </c>
      <c r="H67" s="3"/>
      <c r="I67" s="3"/>
      <c r="J67" s="3"/>
      <c r="K67" s="3"/>
      <c r="L67" s="3"/>
      <c r="M67" s="3"/>
      <c r="N67" s="3"/>
      <c r="O67" s="3"/>
      <c r="P67" s="3"/>
      <c r="Q67" s="3"/>
      <c r="R67" s="3"/>
      <c r="S67" s="3"/>
      <c r="T67" s="3"/>
      <c r="U67" s="3"/>
      <c r="V67" s="3"/>
    </row>
    <row r="68" spans="2:22" x14ac:dyDescent="0.25">
      <c r="B68" s="6">
        <v>47635</v>
      </c>
      <c r="C68">
        <f t="shared" si="1"/>
        <v>1310</v>
      </c>
      <c r="D68" s="7">
        <v>630</v>
      </c>
      <c r="E68" s="7">
        <v>350</v>
      </c>
      <c r="F68" s="7">
        <v>210</v>
      </c>
      <c r="G68" s="7">
        <v>120</v>
      </c>
      <c r="H68" s="3"/>
      <c r="I68" s="3"/>
      <c r="J68" s="3"/>
      <c r="K68" s="3"/>
      <c r="L68" s="3"/>
      <c r="M68" s="3"/>
      <c r="N68" s="3"/>
      <c r="O68" s="3"/>
      <c r="P68" s="3"/>
      <c r="Q68" s="3"/>
      <c r="R68" s="3"/>
      <c r="S68" s="3"/>
      <c r="T68" s="3"/>
      <c r="U68" s="3"/>
      <c r="V68" s="3"/>
    </row>
    <row r="69" spans="2:22" x14ac:dyDescent="0.25">
      <c r="B69" s="6">
        <v>47665</v>
      </c>
      <c r="C69">
        <f t="shared" si="1"/>
        <v>1520</v>
      </c>
      <c r="D69" s="7">
        <v>770</v>
      </c>
      <c r="E69" s="7">
        <v>350</v>
      </c>
      <c r="F69" s="7">
        <v>280</v>
      </c>
      <c r="G69" s="7">
        <v>120</v>
      </c>
      <c r="H69" s="3"/>
      <c r="I69" s="3"/>
      <c r="J69" s="3"/>
      <c r="K69" s="3"/>
      <c r="L69" s="3"/>
      <c r="M69" s="3"/>
      <c r="N69" s="3"/>
      <c r="O69" s="3"/>
      <c r="P69" s="3"/>
      <c r="Q69" s="3"/>
      <c r="R69" s="3"/>
      <c r="S69" s="3"/>
      <c r="T69" s="3"/>
      <c r="U69" s="3"/>
      <c r="V69" s="3"/>
    </row>
    <row r="70" spans="2:22" x14ac:dyDescent="0.25">
      <c r="B70" s="6">
        <v>47696</v>
      </c>
      <c r="C70">
        <f t="shared" si="1"/>
        <v>1520</v>
      </c>
      <c r="D70" s="7">
        <v>770</v>
      </c>
      <c r="E70" s="7">
        <v>350</v>
      </c>
      <c r="F70" s="7">
        <v>280</v>
      </c>
      <c r="G70" s="7">
        <v>120</v>
      </c>
      <c r="H70" s="3"/>
      <c r="I70" s="3"/>
      <c r="J70" s="3"/>
      <c r="K70" s="3"/>
      <c r="L70" s="3"/>
      <c r="M70" s="3"/>
      <c r="N70" s="3"/>
      <c r="O70" s="3"/>
      <c r="P70" s="3"/>
      <c r="Q70" s="3"/>
      <c r="R70" s="3"/>
      <c r="S70" s="3"/>
      <c r="T70" s="3"/>
      <c r="U70" s="3"/>
      <c r="V70" s="3"/>
    </row>
    <row r="71" spans="2:22" x14ac:dyDescent="0.25">
      <c r="B71" s="6">
        <v>47727</v>
      </c>
      <c r="C71">
        <f t="shared" si="1"/>
        <v>1520</v>
      </c>
      <c r="D71" s="7">
        <v>770</v>
      </c>
      <c r="E71" s="7">
        <v>350</v>
      </c>
      <c r="F71" s="7">
        <v>280</v>
      </c>
      <c r="G71" s="7">
        <v>120</v>
      </c>
      <c r="H71" s="3"/>
      <c r="I71" s="3"/>
      <c r="J71" s="3"/>
      <c r="K71" s="3"/>
      <c r="L71" s="3"/>
      <c r="M71" s="3"/>
      <c r="N71" s="3"/>
      <c r="O71" s="3"/>
      <c r="P71" s="3"/>
      <c r="Q71" s="3"/>
      <c r="R71" s="3"/>
      <c r="S71" s="3"/>
      <c r="T71" s="3"/>
      <c r="U71" s="3"/>
      <c r="V71" s="3"/>
    </row>
    <row r="72" spans="2:22" x14ac:dyDescent="0.25">
      <c r="B72" s="6">
        <v>47757</v>
      </c>
      <c r="C72">
        <f t="shared" si="1"/>
        <v>1520</v>
      </c>
      <c r="D72" s="7">
        <v>770</v>
      </c>
      <c r="E72" s="7">
        <v>350</v>
      </c>
      <c r="F72" s="7">
        <v>280</v>
      </c>
      <c r="G72" s="7">
        <v>120</v>
      </c>
      <c r="H72" s="3"/>
      <c r="I72" s="3"/>
      <c r="J72" s="3"/>
      <c r="K72" s="3"/>
      <c r="L72" s="3"/>
      <c r="M72" s="3"/>
      <c r="N72" s="3"/>
      <c r="O72" s="3"/>
      <c r="P72" s="3"/>
      <c r="Q72" s="3"/>
      <c r="R72" s="3"/>
      <c r="S72" s="3"/>
      <c r="T72" s="3"/>
      <c r="U72" s="3"/>
      <c r="V72" s="3"/>
    </row>
    <row r="73" spans="2:22" x14ac:dyDescent="0.25">
      <c r="B73" s="6">
        <v>47788</v>
      </c>
      <c r="C73">
        <f t="shared" si="1"/>
        <v>1520</v>
      </c>
      <c r="D73" s="7">
        <v>770</v>
      </c>
      <c r="E73" s="7">
        <v>350</v>
      </c>
      <c r="F73" s="7">
        <v>280</v>
      </c>
      <c r="G73" s="7">
        <v>120</v>
      </c>
      <c r="H73" s="3"/>
      <c r="I73" s="3"/>
      <c r="J73" s="3"/>
      <c r="K73" s="3"/>
      <c r="L73" s="3"/>
      <c r="M73" s="3"/>
      <c r="N73" s="3"/>
      <c r="O73" s="3"/>
      <c r="P73" s="3"/>
      <c r="Q73" s="3"/>
      <c r="R73" s="3"/>
      <c r="S73" s="3"/>
      <c r="T73" s="3"/>
      <c r="U73" s="3"/>
      <c r="V73" s="3"/>
    </row>
    <row r="74" spans="2:22" x14ac:dyDescent="0.25">
      <c r="B74" s="6">
        <v>47818</v>
      </c>
      <c r="C74">
        <f t="shared" si="1"/>
        <v>1520</v>
      </c>
      <c r="D74" s="7">
        <v>770</v>
      </c>
      <c r="E74" s="7">
        <v>350</v>
      </c>
      <c r="F74" s="7">
        <v>280</v>
      </c>
      <c r="G74" s="7">
        <v>120</v>
      </c>
      <c r="H74" s="3"/>
      <c r="I74" s="3"/>
      <c r="J74" s="3"/>
      <c r="K74" s="3"/>
      <c r="L74" s="3"/>
      <c r="M74" s="3"/>
      <c r="N74" s="3"/>
      <c r="O74" s="3"/>
      <c r="P74" s="3"/>
      <c r="Q74" s="3"/>
      <c r="R74" s="3"/>
      <c r="S74" s="3"/>
      <c r="T74" s="3"/>
      <c r="U74" s="3"/>
      <c r="V74" s="3"/>
    </row>
    <row r="75" spans="2:22" x14ac:dyDescent="0.25">
      <c r="B75" s="6">
        <v>47849</v>
      </c>
      <c r="C75">
        <f t="shared" si="1"/>
        <v>1730</v>
      </c>
      <c r="D75" s="7">
        <v>910</v>
      </c>
      <c r="E75" s="7">
        <v>350</v>
      </c>
      <c r="F75" s="7">
        <v>350</v>
      </c>
      <c r="G75" s="7">
        <v>120</v>
      </c>
      <c r="H75" s="3"/>
      <c r="I75" s="3"/>
      <c r="J75" s="3"/>
      <c r="K75" s="3"/>
      <c r="L75" s="3"/>
      <c r="M75" s="3"/>
      <c r="N75" s="3"/>
      <c r="O75" s="3"/>
      <c r="P75" s="3"/>
      <c r="Q75" s="3"/>
      <c r="R75" s="3"/>
      <c r="S75" s="3"/>
      <c r="T75" s="3"/>
      <c r="U75" s="3"/>
      <c r="V75" s="3"/>
    </row>
    <row r="76" spans="2:22" x14ac:dyDescent="0.25">
      <c r="B76" s="6">
        <v>47880</v>
      </c>
      <c r="C76">
        <f t="shared" si="1"/>
        <v>1730</v>
      </c>
      <c r="D76" s="7">
        <v>910</v>
      </c>
      <c r="E76" s="7">
        <v>350</v>
      </c>
      <c r="F76" s="7">
        <v>350</v>
      </c>
      <c r="G76" s="7">
        <v>120</v>
      </c>
      <c r="H76" s="3"/>
      <c r="I76" s="3"/>
      <c r="J76" s="3"/>
      <c r="K76" s="3"/>
      <c r="L76" s="3"/>
      <c r="M76" s="3"/>
      <c r="N76" s="3"/>
      <c r="O76" s="3"/>
      <c r="P76" s="3"/>
      <c r="Q76" s="3"/>
      <c r="R76" s="3"/>
      <c r="S76" s="3"/>
      <c r="T76" s="3"/>
      <c r="U76" s="3"/>
      <c r="V76" s="3"/>
    </row>
    <row r="77" spans="2:22" x14ac:dyDescent="0.25">
      <c r="B77" s="6">
        <v>47908</v>
      </c>
      <c r="C77">
        <f t="shared" si="1"/>
        <v>1730</v>
      </c>
      <c r="D77" s="7">
        <v>910</v>
      </c>
      <c r="E77" s="7">
        <v>350</v>
      </c>
      <c r="F77" s="7">
        <v>350</v>
      </c>
      <c r="G77" s="7">
        <v>120</v>
      </c>
      <c r="H77" s="3"/>
      <c r="I77" s="3"/>
      <c r="J77" s="3"/>
      <c r="K77" s="3"/>
      <c r="L77" s="3"/>
      <c r="M77" s="3"/>
      <c r="N77" s="3"/>
      <c r="O77" s="3"/>
      <c r="P77" s="3"/>
      <c r="Q77" s="3"/>
      <c r="R77" s="3"/>
      <c r="S77" s="3"/>
      <c r="T77" s="3"/>
      <c r="U77" s="3"/>
      <c r="V77" s="3"/>
    </row>
    <row r="78" spans="2:22" x14ac:dyDescent="0.25">
      <c r="B78" s="6">
        <v>47939</v>
      </c>
      <c r="C78">
        <f t="shared" si="1"/>
        <v>1730</v>
      </c>
      <c r="D78" s="7">
        <v>910</v>
      </c>
      <c r="E78" s="7">
        <v>350</v>
      </c>
      <c r="F78" s="7">
        <v>350</v>
      </c>
      <c r="G78" s="7">
        <v>120</v>
      </c>
      <c r="H78" s="3"/>
      <c r="I78" s="3"/>
      <c r="J78" s="3"/>
      <c r="K78" s="3"/>
      <c r="L78" s="3"/>
      <c r="M78" s="3"/>
      <c r="N78" s="3"/>
      <c r="O78" s="3"/>
      <c r="P78" s="3"/>
      <c r="Q78" s="3"/>
      <c r="R78" s="3"/>
      <c r="S78" s="3"/>
      <c r="T78" s="3"/>
      <c r="U78" s="3"/>
      <c r="V78" s="3"/>
    </row>
    <row r="79" spans="2:22" x14ac:dyDescent="0.25">
      <c r="B79" s="6">
        <v>47969</v>
      </c>
      <c r="C79">
        <f t="shared" si="1"/>
        <v>1730</v>
      </c>
      <c r="D79" s="7">
        <v>910</v>
      </c>
      <c r="E79" s="7">
        <v>350</v>
      </c>
      <c r="F79" s="7">
        <v>350</v>
      </c>
      <c r="G79" s="7">
        <v>120</v>
      </c>
      <c r="H79" s="3"/>
      <c r="I79" s="3"/>
      <c r="J79" s="3"/>
      <c r="K79" s="3"/>
      <c r="L79" s="3"/>
      <c r="M79" s="3"/>
      <c r="N79" s="3"/>
      <c r="O79" s="3"/>
      <c r="P79" s="3"/>
      <c r="Q79" s="3"/>
      <c r="R79" s="3"/>
      <c r="S79" s="3"/>
      <c r="T79" s="3"/>
      <c r="U79" s="3"/>
      <c r="V79" s="3"/>
    </row>
    <row r="80" spans="2:22" x14ac:dyDescent="0.25">
      <c r="B80" s="6">
        <v>48000</v>
      </c>
      <c r="C80">
        <f t="shared" si="1"/>
        <v>1730</v>
      </c>
      <c r="D80" s="7">
        <v>910</v>
      </c>
      <c r="E80" s="7">
        <v>350</v>
      </c>
      <c r="F80" s="7">
        <v>350</v>
      </c>
      <c r="G80" s="7">
        <v>120</v>
      </c>
      <c r="H80" s="3"/>
      <c r="I80" s="3"/>
      <c r="J80" s="3"/>
      <c r="K80" s="3"/>
      <c r="L80" s="3"/>
      <c r="M80" s="3"/>
      <c r="N80" s="3"/>
      <c r="O80" s="3"/>
      <c r="P80" s="3"/>
      <c r="Q80" s="3"/>
      <c r="R80" s="3"/>
      <c r="S80" s="3"/>
      <c r="T80" s="3"/>
      <c r="U80" s="3"/>
      <c r="V80" s="3"/>
    </row>
    <row r="81" spans="2:22" x14ac:dyDescent="0.25">
      <c r="B81" s="6">
        <v>48030</v>
      </c>
      <c r="C81">
        <f t="shared" si="1"/>
        <v>1870</v>
      </c>
      <c r="D81" s="7">
        <v>1050</v>
      </c>
      <c r="E81" s="7">
        <v>350</v>
      </c>
      <c r="F81" s="7">
        <v>350</v>
      </c>
      <c r="G81" s="7">
        <v>120</v>
      </c>
      <c r="H81" s="3"/>
      <c r="I81" s="3"/>
      <c r="J81" s="3"/>
      <c r="K81" s="3"/>
      <c r="L81" s="3"/>
      <c r="M81" s="3"/>
      <c r="N81" s="3"/>
      <c r="O81" s="3"/>
      <c r="P81" s="3"/>
      <c r="Q81" s="3"/>
      <c r="R81" s="3"/>
      <c r="S81" s="3"/>
      <c r="T81" s="3"/>
      <c r="U81" s="3"/>
      <c r="V81" s="3"/>
    </row>
    <row r="82" spans="2:22" x14ac:dyDescent="0.25">
      <c r="B82" s="6">
        <v>48061</v>
      </c>
      <c r="C82">
        <f t="shared" si="1"/>
        <v>1870</v>
      </c>
      <c r="D82" s="7">
        <v>1050</v>
      </c>
      <c r="E82" s="7">
        <v>350</v>
      </c>
      <c r="F82" s="7">
        <v>350</v>
      </c>
      <c r="G82" s="7">
        <v>120</v>
      </c>
      <c r="H82" s="3"/>
      <c r="I82" s="3"/>
      <c r="J82" s="3"/>
      <c r="K82" s="3"/>
      <c r="L82" s="3"/>
      <c r="M82" s="3"/>
      <c r="N82" s="3"/>
      <c r="O82" s="3"/>
      <c r="P82" s="3"/>
      <c r="Q82" s="3"/>
      <c r="R82" s="3"/>
      <c r="S82" s="3"/>
      <c r="T82" s="3"/>
      <c r="U82" s="3"/>
      <c r="V82" s="3"/>
    </row>
    <row r="83" spans="2:22" x14ac:dyDescent="0.25">
      <c r="B83" s="6">
        <v>48092</v>
      </c>
      <c r="C83">
        <f t="shared" si="1"/>
        <v>1870</v>
      </c>
      <c r="D83" s="7">
        <v>1050</v>
      </c>
      <c r="E83" s="7">
        <v>350</v>
      </c>
      <c r="F83" s="7">
        <v>350</v>
      </c>
      <c r="G83" s="7">
        <v>120</v>
      </c>
      <c r="H83" s="3"/>
      <c r="I83" s="3"/>
      <c r="J83" s="3"/>
      <c r="K83" s="3"/>
      <c r="L83" s="3"/>
      <c r="M83" s="3"/>
      <c r="N83" s="3"/>
      <c r="O83" s="3"/>
      <c r="P83" s="3"/>
      <c r="Q83" s="3"/>
      <c r="R83" s="3"/>
      <c r="S83" s="3"/>
      <c r="T83" s="3"/>
      <c r="U83" s="3"/>
      <c r="V83" s="3"/>
    </row>
    <row r="84" spans="2:22" x14ac:dyDescent="0.25">
      <c r="B84" s="6">
        <v>48122</v>
      </c>
      <c r="C84">
        <f t="shared" si="1"/>
        <v>1870</v>
      </c>
      <c r="D84" s="7">
        <v>1050</v>
      </c>
      <c r="E84" s="7">
        <v>350</v>
      </c>
      <c r="F84" s="7">
        <v>350</v>
      </c>
      <c r="G84" s="7">
        <v>120</v>
      </c>
      <c r="H84" s="3"/>
      <c r="I84" s="3"/>
      <c r="J84" s="3"/>
      <c r="K84" s="3"/>
      <c r="L84" s="3"/>
      <c r="M84" s="3"/>
      <c r="N84" s="3"/>
      <c r="O84" s="3"/>
      <c r="P84" s="3"/>
      <c r="Q84" s="3"/>
      <c r="R84" s="3"/>
      <c r="S84" s="3"/>
      <c r="T84" s="3"/>
      <c r="U84" s="3"/>
      <c r="V84" s="3"/>
    </row>
    <row r="85" spans="2:22" x14ac:dyDescent="0.25">
      <c r="B85" s="6">
        <v>48153</v>
      </c>
      <c r="C85">
        <f t="shared" si="1"/>
        <v>1870</v>
      </c>
      <c r="D85" s="7">
        <v>1050</v>
      </c>
      <c r="E85" s="7">
        <v>350</v>
      </c>
      <c r="F85" s="7">
        <v>350</v>
      </c>
      <c r="G85" s="7">
        <v>120</v>
      </c>
      <c r="H85" s="3"/>
      <c r="I85" s="3"/>
      <c r="J85" s="3"/>
      <c r="K85" s="3"/>
      <c r="L85" s="3"/>
      <c r="M85" s="3"/>
      <c r="N85" s="3"/>
      <c r="O85" s="3"/>
      <c r="P85" s="3"/>
      <c r="Q85" s="3"/>
      <c r="R85" s="3"/>
      <c r="S85" s="3"/>
      <c r="T85" s="3"/>
      <c r="U85" s="3"/>
      <c r="V85" s="3"/>
    </row>
    <row r="86" spans="2:22" x14ac:dyDescent="0.25">
      <c r="B86" s="6">
        <v>48183</v>
      </c>
      <c r="C86">
        <f t="shared" si="1"/>
        <v>1870</v>
      </c>
      <c r="D86" s="7">
        <v>1050</v>
      </c>
      <c r="E86" s="7">
        <v>350</v>
      </c>
      <c r="F86" s="7">
        <v>350</v>
      </c>
      <c r="G86" s="7">
        <v>120</v>
      </c>
      <c r="H86" s="3"/>
      <c r="I86" s="3"/>
      <c r="J86" s="3"/>
      <c r="K86" s="3"/>
      <c r="L86" s="3"/>
      <c r="M86" s="3"/>
      <c r="N86" s="3"/>
      <c r="O86" s="3"/>
      <c r="P86" s="3"/>
      <c r="Q86" s="3"/>
      <c r="R86" s="3"/>
      <c r="S86" s="3"/>
      <c r="T86" s="3"/>
      <c r="U86" s="3"/>
      <c r="V86" s="3"/>
    </row>
    <row r="87" spans="2:22" x14ac:dyDescent="0.25">
      <c r="B87" s="6">
        <v>48214</v>
      </c>
      <c r="C87">
        <f t="shared" si="1"/>
        <v>1870</v>
      </c>
      <c r="D87" s="7">
        <v>1050</v>
      </c>
      <c r="E87" s="7">
        <v>350</v>
      </c>
      <c r="F87" s="7">
        <v>350</v>
      </c>
      <c r="G87" s="7">
        <v>120</v>
      </c>
      <c r="H87" s="3"/>
      <c r="I87" s="3"/>
      <c r="J87" s="3"/>
      <c r="K87" s="3"/>
      <c r="L87" s="3"/>
      <c r="M87" s="3"/>
      <c r="N87" s="3"/>
      <c r="O87" s="3"/>
      <c r="P87" s="3"/>
      <c r="Q87" s="3"/>
      <c r="R87" s="3"/>
      <c r="S87" s="3"/>
      <c r="T87" s="3"/>
      <c r="U87" s="3"/>
      <c r="V87" s="3"/>
    </row>
    <row r="88" spans="2:22" x14ac:dyDescent="0.25">
      <c r="B88" s="6">
        <v>48245</v>
      </c>
      <c r="C88">
        <f t="shared" si="1"/>
        <v>1870</v>
      </c>
      <c r="D88" s="7">
        <v>1050</v>
      </c>
      <c r="E88" s="7">
        <v>350</v>
      </c>
      <c r="F88" s="7">
        <v>350</v>
      </c>
      <c r="G88" s="7">
        <v>120</v>
      </c>
      <c r="H88" s="3"/>
      <c r="I88" s="3"/>
      <c r="J88" s="3"/>
      <c r="K88" s="3"/>
      <c r="L88" s="3"/>
      <c r="M88" s="3"/>
      <c r="N88" s="3"/>
      <c r="O88" s="3"/>
      <c r="P88" s="3"/>
      <c r="Q88" s="3"/>
      <c r="R88" s="3"/>
      <c r="S88" s="3"/>
      <c r="T88" s="3"/>
      <c r="U88" s="3"/>
      <c r="V88" s="3"/>
    </row>
    <row r="89" spans="2:22" x14ac:dyDescent="0.25">
      <c r="B89" s="6">
        <v>48274</v>
      </c>
      <c r="C89">
        <f t="shared" si="1"/>
        <v>1870</v>
      </c>
      <c r="D89" s="7">
        <v>1050</v>
      </c>
      <c r="E89" s="7">
        <v>350</v>
      </c>
      <c r="F89" s="7">
        <v>350</v>
      </c>
      <c r="G89" s="7">
        <v>120</v>
      </c>
      <c r="H89" s="3"/>
      <c r="I89" s="3"/>
      <c r="J89" s="3"/>
      <c r="K89" s="3"/>
      <c r="L89" s="3"/>
      <c r="M89" s="3"/>
      <c r="N89" s="3"/>
      <c r="O89" s="3"/>
      <c r="P89" s="3"/>
      <c r="Q89" s="3"/>
      <c r="R89" s="3"/>
      <c r="S89" s="3"/>
      <c r="T89" s="3"/>
      <c r="U89" s="3"/>
      <c r="V89" s="3"/>
    </row>
    <row r="90" spans="2:22" x14ac:dyDescent="0.25">
      <c r="B90" s="6">
        <v>48305</v>
      </c>
      <c r="C90">
        <f t="shared" si="1"/>
        <v>1870</v>
      </c>
      <c r="D90" s="7">
        <v>1050</v>
      </c>
      <c r="E90" s="7">
        <v>350</v>
      </c>
      <c r="F90" s="7">
        <v>350</v>
      </c>
      <c r="G90" s="7">
        <v>120</v>
      </c>
      <c r="H90" s="3"/>
      <c r="I90" s="3"/>
      <c r="J90" s="3"/>
      <c r="K90" s="3"/>
      <c r="L90" s="3"/>
      <c r="M90" s="3"/>
      <c r="N90" s="3"/>
      <c r="O90" s="3"/>
      <c r="P90" s="3"/>
      <c r="Q90" s="3"/>
      <c r="R90" s="3"/>
      <c r="S90" s="3"/>
      <c r="T90" s="3"/>
      <c r="U90" s="3"/>
      <c r="V90" s="3"/>
    </row>
    <row r="91" spans="2:22" x14ac:dyDescent="0.25">
      <c r="B91" s="6">
        <v>48335</v>
      </c>
      <c r="C91">
        <f t="shared" si="1"/>
        <v>1870</v>
      </c>
      <c r="D91" s="7">
        <v>1050</v>
      </c>
      <c r="E91" s="7">
        <v>350</v>
      </c>
      <c r="F91" s="7">
        <v>350</v>
      </c>
      <c r="G91" s="7">
        <v>120</v>
      </c>
      <c r="H91" s="3"/>
      <c r="I91" s="3"/>
      <c r="J91" s="3"/>
      <c r="K91" s="3"/>
      <c r="L91" s="3"/>
      <c r="M91" s="3"/>
      <c r="N91" s="3"/>
      <c r="O91" s="3"/>
      <c r="P91" s="3"/>
      <c r="Q91" s="3"/>
      <c r="R91" s="3"/>
      <c r="S91" s="3"/>
      <c r="T91" s="3"/>
      <c r="U91" s="3"/>
      <c r="V91" s="3"/>
    </row>
    <row r="92" spans="2:22" x14ac:dyDescent="0.25">
      <c r="B92" s="6">
        <v>48366</v>
      </c>
      <c r="C92">
        <f t="shared" si="1"/>
        <v>1870</v>
      </c>
      <c r="D92" s="7">
        <v>1050</v>
      </c>
      <c r="E92" s="7">
        <v>350</v>
      </c>
      <c r="F92" s="7">
        <v>350</v>
      </c>
      <c r="G92" s="7">
        <v>120</v>
      </c>
      <c r="H92" s="3"/>
      <c r="I92" s="3"/>
      <c r="J92" s="3"/>
      <c r="K92" s="3"/>
      <c r="L92" s="3"/>
      <c r="M92" s="3"/>
      <c r="N92" s="3"/>
      <c r="O92" s="3"/>
      <c r="P92" s="3"/>
      <c r="Q92" s="3"/>
      <c r="R92" s="3"/>
      <c r="S92" s="3"/>
      <c r="T92" s="3"/>
      <c r="U92" s="3"/>
      <c r="V92" s="3"/>
    </row>
    <row r="93" spans="2:22" x14ac:dyDescent="0.25">
      <c r="B93" s="6">
        <v>48396</v>
      </c>
      <c r="C93">
        <f t="shared" si="1"/>
        <v>1870</v>
      </c>
      <c r="D93" s="7">
        <v>1050</v>
      </c>
      <c r="E93" s="7">
        <v>350</v>
      </c>
      <c r="F93" s="7">
        <v>350</v>
      </c>
      <c r="G93" s="7">
        <v>120</v>
      </c>
      <c r="H93" s="3"/>
      <c r="I93" s="3"/>
      <c r="J93" s="3"/>
      <c r="K93" s="3"/>
      <c r="L93" s="3"/>
      <c r="M93" s="3"/>
      <c r="N93" s="3"/>
      <c r="O93" s="3"/>
      <c r="P93" s="3"/>
      <c r="Q93" s="3"/>
      <c r="R93" s="3"/>
      <c r="S93" s="3"/>
      <c r="T93" s="3"/>
      <c r="U93" s="3"/>
      <c r="V93" s="3"/>
    </row>
    <row r="94" spans="2:22" x14ac:dyDescent="0.25">
      <c r="B94" s="6">
        <v>48427</v>
      </c>
      <c r="C94">
        <f t="shared" si="1"/>
        <v>1870</v>
      </c>
      <c r="D94" s="7">
        <v>1050</v>
      </c>
      <c r="E94" s="7">
        <v>350</v>
      </c>
      <c r="F94" s="7">
        <v>350</v>
      </c>
      <c r="G94" s="7">
        <v>120</v>
      </c>
      <c r="H94" s="3"/>
      <c r="I94" s="3"/>
      <c r="J94" s="3"/>
      <c r="K94" s="3"/>
      <c r="L94" s="3"/>
      <c r="M94" s="3"/>
      <c r="N94" s="3"/>
      <c r="O94" s="3"/>
      <c r="P94" s="3"/>
      <c r="Q94" s="3"/>
      <c r="R94" s="3"/>
      <c r="S94" s="3"/>
      <c r="T94" s="3"/>
      <c r="U94" s="3"/>
      <c r="V94" s="3"/>
    </row>
    <row r="95" spans="2:22" x14ac:dyDescent="0.25">
      <c r="B95" s="6">
        <v>48458</v>
      </c>
      <c r="C95">
        <f t="shared" si="1"/>
        <v>1870</v>
      </c>
      <c r="D95" s="7">
        <v>1050</v>
      </c>
      <c r="E95" s="7">
        <v>350</v>
      </c>
      <c r="F95" s="7">
        <v>350</v>
      </c>
      <c r="G95" s="7">
        <v>120</v>
      </c>
      <c r="H95" s="3"/>
      <c r="I95" s="3"/>
      <c r="J95" s="3"/>
      <c r="K95" s="3"/>
      <c r="L95" s="3"/>
      <c r="M95" s="3"/>
      <c r="N95" s="3"/>
      <c r="O95" s="3"/>
      <c r="P95" s="3"/>
      <c r="Q95" s="3"/>
      <c r="R95" s="3"/>
      <c r="S95" s="3"/>
      <c r="T95" s="3"/>
      <c r="U95" s="3"/>
      <c r="V95" s="3"/>
    </row>
    <row r="96" spans="2:22" x14ac:dyDescent="0.25">
      <c r="B96" s="6">
        <v>48488</v>
      </c>
      <c r="C96">
        <f t="shared" si="1"/>
        <v>1870</v>
      </c>
      <c r="D96" s="7">
        <v>1050</v>
      </c>
      <c r="E96" s="7">
        <v>350</v>
      </c>
      <c r="F96" s="7">
        <v>350</v>
      </c>
      <c r="G96" s="7">
        <v>120</v>
      </c>
      <c r="H96" s="3"/>
      <c r="I96" s="3"/>
      <c r="J96" s="3"/>
      <c r="K96" s="3"/>
      <c r="L96" s="3"/>
      <c r="M96" s="3"/>
      <c r="N96" s="3"/>
      <c r="O96" s="3"/>
      <c r="P96" s="3"/>
      <c r="Q96" s="3"/>
      <c r="R96" s="3"/>
      <c r="S96" s="3"/>
      <c r="T96" s="3"/>
      <c r="U96" s="3"/>
      <c r="V96" s="3"/>
    </row>
    <row r="97" spans="2:22" x14ac:dyDescent="0.25">
      <c r="B97" s="6">
        <v>48519</v>
      </c>
      <c r="C97">
        <f t="shared" si="1"/>
        <v>1870</v>
      </c>
      <c r="D97" s="7">
        <v>1050</v>
      </c>
      <c r="E97" s="7">
        <v>350</v>
      </c>
      <c r="F97" s="7">
        <v>350</v>
      </c>
      <c r="G97" s="7">
        <v>120</v>
      </c>
      <c r="H97" s="3"/>
      <c r="I97" s="3"/>
      <c r="J97" s="3"/>
      <c r="K97" s="3"/>
      <c r="L97" s="3"/>
      <c r="M97" s="3"/>
      <c r="N97" s="3"/>
      <c r="O97" s="3"/>
      <c r="P97" s="3"/>
      <c r="Q97" s="3"/>
      <c r="R97" s="3"/>
      <c r="S97" s="3"/>
      <c r="T97" s="3"/>
      <c r="U97" s="3"/>
      <c r="V97" s="3"/>
    </row>
    <row r="98" spans="2:22" x14ac:dyDescent="0.25">
      <c r="B98" s="6">
        <v>48549</v>
      </c>
      <c r="C98">
        <f t="shared" si="1"/>
        <v>1870</v>
      </c>
      <c r="D98" s="7">
        <v>1050</v>
      </c>
      <c r="E98" s="7">
        <v>350</v>
      </c>
      <c r="F98" s="7">
        <v>350</v>
      </c>
      <c r="G98" s="7">
        <v>120</v>
      </c>
      <c r="H98" s="3"/>
      <c r="I98" s="3"/>
      <c r="J98" s="3"/>
      <c r="K98" s="3"/>
      <c r="L98" s="3"/>
      <c r="M98" s="3"/>
      <c r="N98" s="3"/>
      <c r="O98" s="3"/>
      <c r="P98" s="3"/>
      <c r="Q98" s="3"/>
      <c r="R98" s="3"/>
      <c r="S98" s="3"/>
      <c r="T98" s="3"/>
      <c r="U98" s="3"/>
      <c r="V98" s="3"/>
    </row>
    <row r="99" spans="2:22" x14ac:dyDescent="0.25">
      <c r="B99" s="6">
        <v>48580</v>
      </c>
      <c r="C99">
        <f t="shared" si="1"/>
        <v>1870</v>
      </c>
      <c r="D99" s="7">
        <v>1050</v>
      </c>
      <c r="E99" s="7">
        <v>350</v>
      </c>
      <c r="F99" s="7">
        <v>350</v>
      </c>
      <c r="G99" s="7">
        <v>120</v>
      </c>
      <c r="H99" s="3"/>
      <c r="I99" s="3"/>
      <c r="J99" s="3"/>
      <c r="K99" s="3"/>
      <c r="L99" s="3"/>
      <c r="M99" s="3"/>
      <c r="N99" s="3"/>
      <c r="O99" s="3"/>
      <c r="P99" s="3"/>
      <c r="Q99" s="3"/>
      <c r="R99" s="3"/>
      <c r="S99" s="3"/>
      <c r="T99" s="3"/>
      <c r="U99" s="3"/>
      <c r="V99" s="3"/>
    </row>
    <row r="100" spans="2:22" x14ac:dyDescent="0.25">
      <c r="B100" s="6">
        <v>48611</v>
      </c>
      <c r="C100">
        <f t="shared" si="1"/>
        <v>1870</v>
      </c>
      <c r="D100" s="7">
        <v>1050</v>
      </c>
      <c r="E100" s="7">
        <v>350</v>
      </c>
      <c r="F100" s="7">
        <v>350</v>
      </c>
      <c r="G100" s="7">
        <v>120</v>
      </c>
      <c r="H100" s="3"/>
      <c r="I100" s="3"/>
      <c r="J100" s="3"/>
      <c r="K100" s="3"/>
      <c r="L100" s="3"/>
      <c r="M100" s="3"/>
      <c r="N100" s="3"/>
      <c r="O100" s="3"/>
      <c r="P100" s="3"/>
      <c r="Q100" s="3"/>
      <c r="R100" s="3"/>
      <c r="S100" s="3"/>
      <c r="T100" s="3"/>
      <c r="U100" s="3"/>
      <c r="V100" s="3"/>
    </row>
    <row r="101" spans="2:22" x14ac:dyDescent="0.25">
      <c r="B101" s="6">
        <v>48639</v>
      </c>
      <c r="C101">
        <f t="shared" si="1"/>
        <v>1870</v>
      </c>
      <c r="D101" s="7">
        <v>1050</v>
      </c>
      <c r="E101" s="7">
        <v>350</v>
      </c>
      <c r="F101" s="7">
        <v>350</v>
      </c>
      <c r="G101" s="7">
        <v>120</v>
      </c>
      <c r="H101" s="3"/>
      <c r="I101" s="3"/>
      <c r="J101" s="3"/>
      <c r="K101" s="3"/>
      <c r="L101" s="3"/>
      <c r="M101" s="3"/>
      <c r="N101" s="3"/>
      <c r="O101" s="3"/>
      <c r="P101" s="3"/>
      <c r="Q101" s="3"/>
      <c r="R101" s="3"/>
      <c r="S101" s="3"/>
      <c r="T101" s="3"/>
      <c r="U101" s="3"/>
      <c r="V101" s="3"/>
    </row>
    <row r="102" spans="2:22" x14ac:dyDescent="0.25">
      <c r="B102" s="6">
        <v>48670</v>
      </c>
      <c r="C102">
        <f t="shared" si="1"/>
        <v>1870</v>
      </c>
      <c r="D102" s="7">
        <v>1050</v>
      </c>
      <c r="E102" s="7">
        <v>350</v>
      </c>
      <c r="F102" s="7">
        <v>350</v>
      </c>
      <c r="G102" s="7">
        <v>120</v>
      </c>
      <c r="H102" s="3"/>
      <c r="I102" s="3"/>
      <c r="J102" s="3"/>
      <c r="K102" s="3"/>
      <c r="L102" s="3"/>
      <c r="M102" s="3"/>
      <c r="N102" s="3"/>
      <c r="O102" s="3"/>
      <c r="P102" s="3"/>
      <c r="Q102" s="3"/>
      <c r="R102" s="3"/>
      <c r="S102" s="3"/>
      <c r="T102" s="3"/>
      <c r="U102" s="3"/>
      <c r="V102" s="3"/>
    </row>
    <row r="103" spans="2:22" x14ac:dyDescent="0.25">
      <c r="B103" s="6">
        <v>48700</v>
      </c>
      <c r="C103">
        <f t="shared" si="1"/>
        <v>1870</v>
      </c>
      <c r="D103" s="7">
        <v>1050</v>
      </c>
      <c r="E103" s="7">
        <v>350</v>
      </c>
      <c r="F103" s="7">
        <v>350</v>
      </c>
      <c r="G103" s="7">
        <v>120</v>
      </c>
      <c r="H103" s="3"/>
      <c r="I103" s="3"/>
      <c r="J103" s="3"/>
      <c r="K103" s="3"/>
      <c r="L103" s="3"/>
      <c r="M103" s="3"/>
      <c r="N103" s="3"/>
      <c r="O103" s="3"/>
      <c r="P103" s="3"/>
      <c r="Q103" s="3"/>
      <c r="R103" s="3"/>
      <c r="S103" s="3"/>
      <c r="T103" s="3"/>
      <c r="U103" s="3"/>
      <c r="V103" s="3"/>
    </row>
    <row r="104" spans="2:22" x14ac:dyDescent="0.25">
      <c r="B104" s="6">
        <v>48731</v>
      </c>
      <c r="C104">
        <f t="shared" si="1"/>
        <v>1870</v>
      </c>
      <c r="D104" s="7">
        <v>1050</v>
      </c>
      <c r="E104" s="7">
        <v>350</v>
      </c>
      <c r="F104" s="7">
        <v>350</v>
      </c>
      <c r="G104" s="7">
        <v>120</v>
      </c>
      <c r="H104" s="3"/>
      <c r="I104" s="3"/>
      <c r="J104" s="3"/>
      <c r="K104" s="3"/>
      <c r="L104" s="3"/>
      <c r="M104" s="3"/>
      <c r="N104" s="3"/>
      <c r="O104" s="3"/>
      <c r="P104" s="3"/>
      <c r="Q104" s="3"/>
      <c r="R104" s="3"/>
      <c r="S104" s="3"/>
      <c r="T104" s="3"/>
      <c r="U104" s="3"/>
      <c r="V104" s="3"/>
    </row>
    <row r="105" spans="2:22" x14ac:dyDescent="0.25">
      <c r="B105" s="6">
        <v>48761</v>
      </c>
      <c r="C105">
        <f t="shared" si="1"/>
        <v>1870</v>
      </c>
      <c r="D105" s="7">
        <v>1050</v>
      </c>
      <c r="E105" s="7">
        <v>350</v>
      </c>
      <c r="F105" s="7">
        <v>350</v>
      </c>
      <c r="G105" s="7">
        <v>120</v>
      </c>
      <c r="H105" s="3"/>
      <c r="I105" s="3"/>
      <c r="J105" s="3"/>
      <c r="K105" s="3"/>
      <c r="L105" s="3"/>
      <c r="M105" s="3"/>
      <c r="N105" s="3"/>
      <c r="O105" s="3"/>
      <c r="P105" s="3"/>
      <c r="Q105" s="3"/>
      <c r="R105" s="3"/>
      <c r="S105" s="3"/>
      <c r="T105" s="3"/>
      <c r="U105" s="3"/>
      <c r="V105" s="3"/>
    </row>
    <row r="106" spans="2:22" x14ac:dyDescent="0.25">
      <c r="B106" s="6">
        <v>48792</v>
      </c>
      <c r="C106">
        <f t="shared" si="1"/>
        <v>1870</v>
      </c>
      <c r="D106" s="7">
        <v>1050</v>
      </c>
      <c r="E106" s="7">
        <v>350</v>
      </c>
      <c r="F106" s="7">
        <v>350</v>
      </c>
      <c r="G106" s="7">
        <v>120</v>
      </c>
      <c r="H106" s="3"/>
      <c r="I106" s="3"/>
      <c r="J106" s="3"/>
      <c r="K106" s="3"/>
      <c r="L106" s="3"/>
      <c r="M106" s="3"/>
      <c r="N106" s="3"/>
      <c r="O106" s="3"/>
      <c r="P106" s="3"/>
      <c r="Q106" s="3"/>
      <c r="R106" s="3"/>
      <c r="S106" s="3"/>
      <c r="T106" s="3"/>
      <c r="U106" s="3"/>
      <c r="V106" s="3"/>
    </row>
    <row r="107" spans="2:22" x14ac:dyDescent="0.25">
      <c r="B107" s="6">
        <v>48823</v>
      </c>
      <c r="C107">
        <f t="shared" si="1"/>
        <v>1870</v>
      </c>
      <c r="D107" s="7">
        <v>1050</v>
      </c>
      <c r="E107" s="7">
        <v>350</v>
      </c>
      <c r="F107" s="7">
        <v>350</v>
      </c>
      <c r="G107" s="7">
        <v>120</v>
      </c>
      <c r="H107" s="3"/>
      <c r="I107" s="3"/>
      <c r="J107" s="3"/>
      <c r="K107" s="3"/>
      <c r="L107" s="3"/>
      <c r="M107" s="3"/>
      <c r="N107" s="3"/>
      <c r="O107" s="3"/>
      <c r="P107" s="3"/>
      <c r="Q107" s="3"/>
      <c r="R107" s="3"/>
      <c r="S107" s="3"/>
      <c r="T107" s="3"/>
      <c r="U107" s="3"/>
      <c r="V107" s="3"/>
    </row>
    <row r="108" spans="2:22" x14ac:dyDescent="0.25">
      <c r="B108" s="6">
        <v>48853</v>
      </c>
      <c r="C108">
        <f t="shared" si="1"/>
        <v>1870</v>
      </c>
      <c r="D108" s="7">
        <v>1050</v>
      </c>
      <c r="E108" s="7">
        <v>350</v>
      </c>
      <c r="F108" s="7">
        <v>350</v>
      </c>
      <c r="G108" s="7">
        <v>120</v>
      </c>
      <c r="H108" s="3"/>
      <c r="I108" s="3"/>
      <c r="J108" s="3"/>
      <c r="K108" s="3"/>
      <c r="L108" s="3"/>
      <c r="M108" s="3"/>
      <c r="N108" s="3"/>
      <c r="O108" s="3"/>
      <c r="P108" s="3"/>
      <c r="Q108" s="3"/>
      <c r="R108" s="3"/>
      <c r="S108" s="3"/>
      <c r="T108" s="3"/>
      <c r="U108" s="3"/>
      <c r="V108" s="3"/>
    </row>
    <row r="109" spans="2:22" x14ac:dyDescent="0.25">
      <c r="B109" s="6">
        <v>48884</v>
      </c>
      <c r="C109">
        <f t="shared" si="1"/>
        <v>1870</v>
      </c>
      <c r="D109" s="7">
        <v>1050</v>
      </c>
      <c r="E109" s="7">
        <v>350</v>
      </c>
      <c r="F109" s="7">
        <v>350</v>
      </c>
      <c r="G109" s="7">
        <v>120</v>
      </c>
      <c r="H109" s="3"/>
      <c r="I109" s="3"/>
      <c r="J109" s="3"/>
      <c r="K109" s="3"/>
      <c r="L109" s="3"/>
      <c r="M109" s="3"/>
      <c r="N109" s="3"/>
      <c r="O109" s="3"/>
      <c r="P109" s="3"/>
      <c r="Q109" s="3"/>
      <c r="R109" s="3"/>
      <c r="S109" s="3"/>
      <c r="T109" s="3"/>
      <c r="U109" s="3"/>
      <c r="V109" s="3"/>
    </row>
    <row r="110" spans="2:22" x14ac:dyDescent="0.25">
      <c r="B110" s="6">
        <v>48914</v>
      </c>
      <c r="C110">
        <f t="shared" si="1"/>
        <v>1870</v>
      </c>
      <c r="D110" s="7">
        <v>1050</v>
      </c>
      <c r="E110" s="7">
        <v>350</v>
      </c>
      <c r="F110" s="7">
        <v>350</v>
      </c>
      <c r="G110" s="7">
        <v>120</v>
      </c>
      <c r="H110" s="3"/>
      <c r="I110" s="3"/>
      <c r="J110" s="3"/>
      <c r="K110" s="3"/>
      <c r="L110" s="3"/>
      <c r="M110" s="3"/>
      <c r="N110" s="3"/>
      <c r="O110" s="3"/>
      <c r="P110" s="3"/>
      <c r="Q110" s="3"/>
      <c r="R110" s="3"/>
      <c r="S110" s="3"/>
      <c r="T110" s="3"/>
      <c r="U110" s="3"/>
      <c r="V110" s="3"/>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DB0EA-FC9D-4042-974F-EB133B68D547}">
  <sheetPr>
    <tabColor theme="0" tint="-0.499984740745262"/>
  </sheetPr>
  <dimension ref="B1:U110"/>
  <sheetViews>
    <sheetView workbookViewId="0"/>
  </sheetViews>
  <sheetFormatPr defaultRowHeight="15" x14ac:dyDescent="0.25"/>
  <cols>
    <col min="1" max="1" width="2.85546875" customWidth="1"/>
    <col min="2" max="2" width="10.85546875" bestFit="1" customWidth="1"/>
    <col min="3" max="3" width="9.5703125" bestFit="1" customWidth="1"/>
    <col min="4" max="4" width="13.42578125" bestFit="1" customWidth="1"/>
    <col min="5" max="6" width="26.5703125" bestFit="1" customWidth="1"/>
    <col min="7" max="8" width="23.28515625" bestFit="1" customWidth="1"/>
    <col min="9" max="9" width="15.140625" bestFit="1" customWidth="1"/>
    <col min="10" max="10" width="16.140625" bestFit="1" customWidth="1"/>
    <col min="11" max="11" width="13.42578125" bestFit="1" customWidth="1"/>
    <col min="12" max="12" width="17.140625" bestFit="1" customWidth="1"/>
    <col min="13" max="13" width="18.5703125" bestFit="1" customWidth="1"/>
    <col min="14" max="14" width="12.5703125" bestFit="1" customWidth="1"/>
    <col min="15" max="15" width="16.7109375" bestFit="1" customWidth="1"/>
    <col min="16" max="16" width="11.7109375" bestFit="1" customWidth="1"/>
    <col min="17" max="17" width="15" bestFit="1" customWidth="1"/>
    <col min="18" max="18" width="11.42578125" bestFit="1" customWidth="1"/>
    <col min="19" max="20" width="19.42578125" bestFit="1" customWidth="1"/>
    <col min="21" max="21" width="13.7109375" bestFit="1" customWidth="1"/>
  </cols>
  <sheetData>
    <row r="1" spans="2:21" x14ac:dyDescent="0.25">
      <c r="B1" s="12" t="s">
        <v>245</v>
      </c>
    </row>
    <row r="2" spans="2:21" x14ac:dyDescent="0.25">
      <c r="B2" t="s">
        <v>75</v>
      </c>
      <c r="C2" t="s">
        <v>92</v>
      </c>
      <c r="D2">
        <v>1</v>
      </c>
      <c r="E2">
        <v>2</v>
      </c>
      <c r="F2">
        <v>3</v>
      </c>
      <c r="G2">
        <v>4</v>
      </c>
      <c r="H2">
        <v>5</v>
      </c>
      <c r="I2">
        <v>6</v>
      </c>
      <c r="J2">
        <v>7</v>
      </c>
      <c r="K2">
        <v>8</v>
      </c>
      <c r="L2">
        <v>9</v>
      </c>
      <c r="M2">
        <v>10</v>
      </c>
      <c r="N2">
        <v>11</v>
      </c>
      <c r="O2">
        <v>12</v>
      </c>
      <c r="P2">
        <v>13</v>
      </c>
      <c r="Q2">
        <v>14</v>
      </c>
      <c r="R2">
        <v>15</v>
      </c>
      <c r="S2">
        <v>16</v>
      </c>
      <c r="T2">
        <v>17</v>
      </c>
      <c r="U2">
        <v>18</v>
      </c>
    </row>
    <row r="3" spans="2:21" x14ac:dyDescent="0.25">
      <c r="B3" s="6">
        <v>45658</v>
      </c>
      <c r="C3">
        <f t="shared" ref="C3:C66" ca="1" si="0">SUM(D3:U3)</f>
        <v>0</v>
      </c>
      <c r="D3">
        <f ca="1">IF(OFFSET('Project Map'!$E$2,D$2,0) = "Yes",Monthly!E3,0)</f>
        <v>0</v>
      </c>
      <c r="E3">
        <f ca="1">IF(OFFSET('Project Map'!$E$2,E$2,0) = "Yes",Monthly!F3,0)</f>
        <v>0</v>
      </c>
      <c r="F3">
        <f ca="1">IF(OFFSET('Project Map'!$E$2,F$2,0) = "Yes",Monthly!G3,0)</f>
        <v>0</v>
      </c>
      <c r="G3">
        <f ca="1">IF(OFFSET('Project Map'!$E$2,G$2,0) = "Yes",Monthly!H3,0)</f>
        <v>0</v>
      </c>
      <c r="H3">
        <f ca="1">IF(OFFSET('Project Map'!$E$2,H$2,0) = "Yes",Monthly!I3,0)</f>
        <v>0</v>
      </c>
      <c r="I3">
        <f ca="1">IF(OFFSET('Project Map'!$E$2,I$2,0) = "Yes",Monthly!J3,0)</f>
        <v>0</v>
      </c>
      <c r="J3">
        <f ca="1">IF(OFFSET('Project Map'!$E$2,J$2,0) = "Yes",Monthly!K3,0)</f>
        <v>0</v>
      </c>
      <c r="K3">
        <f ca="1">IF(OFFSET('Project Map'!$E$2,K$2,0) = "Yes",Monthly!L3,0)</f>
        <v>0</v>
      </c>
      <c r="L3">
        <f ca="1">IF(OFFSET('Project Map'!$E$2,L$2,0) = "Yes",Monthly!M3,0)</f>
        <v>0</v>
      </c>
      <c r="M3">
        <f ca="1">IF(OFFSET('Project Map'!$E$2,M$2,0) = "Yes",Monthly!N3,0)</f>
        <v>0</v>
      </c>
      <c r="N3">
        <f ca="1">IF(OFFSET('Project Map'!$E$2,N$2,0) = "Yes",Monthly!O3,0)</f>
        <v>0</v>
      </c>
      <c r="O3">
        <f ca="1">IF(OFFSET('Project Map'!$E$2,O$2,0) = "Yes",Monthly!P3,0)</f>
        <v>0</v>
      </c>
      <c r="P3">
        <f ca="1">IF(OFFSET('Project Map'!$E$2,P$2,0) = "Yes",Monthly!Q3,0)</f>
        <v>0</v>
      </c>
      <c r="Q3">
        <f ca="1">IF(OFFSET('Project Map'!$E$2,Q$2,0) = "Yes",Monthly!R3,0)</f>
        <v>0</v>
      </c>
      <c r="R3">
        <f ca="1">IF(OFFSET('Project Map'!$E$2,R$2,0) = "Yes",Monthly!S3,0)</f>
        <v>0</v>
      </c>
      <c r="S3">
        <f ca="1">IF(OFFSET('Project Map'!$E$2,S$2,0) = "Yes",Monthly!#REF!,0)</f>
        <v>0</v>
      </c>
      <c r="T3">
        <f ca="1">IF(OFFSET('Project Map'!$E$2,T$2,0) = "Yes",Monthly!#REF!,0)</f>
        <v>0</v>
      </c>
      <c r="U3">
        <f ca="1">IF(OFFSET('Project Map'!$E$2,U$2,0) = "Yes",Monthly!#REF!,0)</f>
        <v>0</v>
      </c>
    </row>
    <row r="4" spans="2:21" x14ac:dyDescent="0.25">
      <c r="B4" s="6">
        <v>45689</v>
      </c>
      <c r="C4">
        <f t="shared" ca="1" si="0"/>
        <v>0</v>
      </c>
      <c r="D4">
        <f ca="1">IF(OFFSET('Project Map'!$E$2,D$2,0) = "Yes",Monthly!E4,0)</f>
        <v>0</v>
      </c>
      <c r="E4">
        <f ca="1">IF(OFFSET('Project Map'!$E$2,E$2,0) = "Yes",Monthly!F4,0)</f>
        <v>0</v>
      </c>
      <c r="F4">
        <f ca="1">IF(OFFSET('Project Map'!$E$2,F$2,0) = "Yes",Monthly!G4,0)</f>
        <v>0</v>
      </c>
      <c r="G4">
        <f ca="1">IF(OFFSET('Project Map'!$E$2,G$2,0) = "Yes",Monthly!H4,0)</f>
        <v>0</v>
      </c>
      <c r="H4">
        <f ca="1">IF(OFFSET('Project Map'!$E$2,H$2,0) = "Yes",Monthly!I4,0)</f>
        <v>0</v>
      </c>
      <c r="I4">
        <f ca="1">IF(OFFSET('Project Map'!$E$2,I$2,0) = "Yes",Monthly!J4,0)</f>
        <v>0</v>
      </c>
      <c r="J4">
        <f ca="1">IF(OFFSET('Project Map'!$E$2,J$2,0) = "Yes",Monthly!K4,0)</f>
        <v>0</v>
      </c>
      <c r="K4">
        <f ca="1">IF(OFFSET('Project Map'!$E$2,K$2,0) = "Yes",Monthly!L4,0)</f>
        <v>0</v>
      </c>
      <c r="L4">
        <f ca="1">IF(OFFSET('Project Map'!$E$2,L$2,0) = "Yes",Monthly!M4,0)</f>
        <v>0</v>
      </c>
      <c r="M4">
        <f ca="1">IF(OFFSET('Project Map'!$E$2,M$2,0) = "Yes",Monthly!N4,0)</f>
        <v>0</v>
      </c>
      <c r="N4">
        <f ca="1">IF(OFFSET('Project Map'!$E$2,N$2,0) = "Yes",Monthly!O4,0)</f>
        <v>0</v>
      </c>
      <c r="O4">
        <f ca="1">IF(OFFSET('Project Map'!$E$2,O$2,0) = "Yes",Monthly!P4,0)</f>
        <v>0</v>
      </c>
      <c r="P4">
        <f ca="1">IF(OFFSET('Project Map'!$E$2,P$2,0) = "Yes",Monthly!Q4,0)</f>
        <v>0</v>
      </c>
      <c r="Q4">
        <f ca="1">IF(OFFSET('Project Map'!$E$2,Q$2,0) = "Yes",Monthly!R4,0)</f>
        <v>0</v>
      </c>
      <c r="R4">
        <f ca="1">IF(OFFSET('Project Map'!$E$2,R$2,0) = "Yes",Monthly!S4,0)</f>
        <v>0</v>
      </c>
      <c r="S4">
        <f ca="1">IF(OFFSET('Project Map'!$E$2,S$2,0) = "Yes",Monthly!#REF!,0)</f>
        <v>0</v>
      </c>
      <c r="T4">
        <f ca="1">IF(OFFSET('Project Map'!$E$2,T$2,0) = "Yes",Monthly!#REF!,0)</f>
        <v>0</v>
      </c>
      <c r="U4">
        <f ca="1">IF(OFFSET('Project Map'!$E$2,U$2,0) = "Yes",Monthly!#REF!,0)</f>
        <v>0</v>
      </c>
    </row>
    <row r="5" spans="2:21" x14ac:dyDescent="0.25">
      <c r="B5" s="6">
        <v>45717</v>
      </c>
      <c r="C5">
        <f t="shared" ca="1" si="0"/>
        <v>0</v>
      </c>
      <c r="D5">
        <f ca="1">IF(OFFSET('Project Map'!$E$2,D$2,0) = "Yes",Monthly!E5,0)</f>
        <v>0</v>
      </c>
      <c r="E5">
        <f ca="1">IF(OFFSET('Project Map'!$E$2,E$2,0) = "Yes",Monthly!F5,0)</f>
        <v>0</v>
      </c>
      <c r="F5">
        <f ca="1">IF(OFFSET('Project Map'!$E$2,F$2,0) = "Yes",Monthly!G5,0)</f>
        <v>0</v>
      </c>
      <c r="G5">
        <f ca="1">IF(OFFSET('Project Map'!$E$2,G$2,0) = "Yes",Monthly!H5,0)</f>
        <v>0</v>
      </c>
      <c r="H5">
        <f ca="1">IF(OFFSET('Project Map'!$E$2,H$2,0) = "Yes",Monthly!I5,0)</f>
        <v>0</v>
      </c>
      <c r="I5">
        <f ca="1">IF(OFFSET('Project Map'!$E$2,I$2,0) = "Yes",Monthly!J5,0)</f>
        <v>0</v>
      </c>
      <c r="J5">
        <f ca="1">IF(OFFSET('Project Map'!$E$2,J$2,0) = "Yes",Monthly!K5,0)</f>
        <v>0</v>
      </c>
      <c r="K5">
        <f ca="1">IF(OFFSET('Project Map'!$E$2,K$2,0) = "Yes",Monthly!L5,0)</f>
        <v>0</v>
      </c>
      <c r="L5">
        <f ca="1">IF(OFFSET('Project Map'!$E$2,L$2,0) = "Yes",Monthly!M5,0)</f>
        <v>0</v>
      </c>
      <c r="M5">
        <f ca="1">IF(OFFSET('Project Map'!$E$2,M$2,0) = "Yes",Monthly!N5,0)</f>
        <v>0</v>
      </c>
      <c r="N5">
        <f ca="1">IF(OFFSET('Project Map'!$E$2,N$2,0) = "Yes",Monthly!O5,0)</f>
        <v>0</v>
      </c>
      <c r="O5">
        <f ca="1">IF(OFFSET('Project Map'!$E$2,O$2,0) = "Yes",Monthly!P5,0)</f>
        <v>0</v>
      </c>
      <c r="P5">
        <f ca="1">IF(OFFSET('Project Map'!$E$2,P$2,0) = "Yes",Monthly!Q5,0)</f>
        <v>0</v>
      </c>
      <c r="Q5">
        <f ca="1">IF(OFFSET('Project Map'!$E$2,Q$2,0) = "Yes",Monthly!R5,0)</f>
        <v>0</v>
      </c>
      <c r="R5">
        <f ca="1">IF(OFFSET('Project Map'!$E$2,R$2,0) = "Yes",Monthly!S5,0)</f>
        <v>0</v>
      </c>
      <c r="S5">
        <f ca="1">IF(OFFSET('Project Map'!$E$2,S$2,0) = "Yes",Monthly!#REF!,0)</f>
        <v>0</v>
      </c>
      <c r="T5">
        <f ca="1">IF(OFFSET('Project Map'!$E$2,T$2,0) = "Yes",Monthly!#REF!,0)</f>
        <v>0</v>
      </c>
      <c r="U5">
        <f ca="1">IF(OFFSET('Project Map'!$E$2,U$2,0) = "Yes",Monthly!#REF!,0)</f>
        <v>0</v>
      </c>
    </row>
    <row r="6" spans="2:21" x14ac:dyDescent="0.25">
      <c r="B6" s="6">
        <v>45748</v>
      </c>
      <c r="C6">
        <f t="shared" ca="1" si="0"/>
        <v>0</v>
      </c>
      <c r="D6">
        <f ca="1">IF(OFFSET('Project Map'!$E$2,D$2,0) = "Yes",Monthly!E6,0)</f>
        <v>0</v>
      </c>
      <c r="E6">
        <f ca="1">IF(OFFSET('Project Map'!$E$2,E$2,0) = "Yes",Monthly!F6,0)</f>
        <v>0</v>
      </c>
      <c r="F6">
        <f ca="1">IF(OFFSET('Project Map'!$E$2,F$2,0) = "Yes",Monthly!G6,0)</f>
        <v>0</v>
      </c>
      <c r="G6">
        <f ca="1">IF(OFFSET('Project Map'!$E$2,G$2,0) = "Yes",Monthly!H6,0)</f>
        <v>0</v>
      </c>
      <c r="H6">
        <f ca="1">IF(OFFSET('Project Map'!$E$2,H$2,0) = "Yes",Monthly!I6,0)</f>
        <v>0</v>
      </c>
      <c r="I6">
        <f ca="1">IF(OFFSET('Project Map'!$E$2,I$2,0) = "Yes",Monthly!J6,0)</f>
        <v>0</v>
      </c>
      <c r="J6">
        <f ca="1">IF(OFFSET('Project Map'!$E$2,J$2,0) = "Yes",Monthly!K6,0)</f>
        <v>0</v>
      </c>
      <c r="K6">
        <f ca="1">IF(OFFSET('Project Map'!$E$2,K$2,0) = "Yes",Monthly!L6,0)</f>
        <v>0</v>
      </c>
      <c r="L6">
        <f ca="1">IF(OFFSET('Project Map'!$E$2,L$2,0) = "Yes",Monthly!M6,0)</f>
        <v>0</v>
      </c>
      <c r="M6">
        <f ca="1">IF(OFFSET('Project Map'!$E$2,M$2,0) = "Yes",Monthly!N6,0)</f>
        <v>0</v>
      </c>
      <c r="N6">
        <f ca="1">IF(OFFSET('Project Map'!$E$2,N$2,0) = "Yes",Monthly!O6,0)</f>
        <v>0</v>
      </c>
      <c r="O6">
        <f ca="1">IF(OFFSET('Project Map'!$E$2,O$2,0) = "Yes",Monthly!P6,0)</f>
        <v>0</v>
      </c>
      <c r="P6">
        <f ca="1">IF(OFFSET('Project Map'!$E$2,P$2,0) = "Yes",Monthly!Q6,0)</f>
        <v>0</v>
      </c>
      <c r="Q6">
        <f ca="1">IF(OFFSET('Project Map'!$E$2,Q$2,0) = "Yes",Monthly!R6,0)</f>
        <v>0</v>
      </c>
      <c r="R6">
        <f ca="1">IF(OFFSET('Project Map'!$E$2,R$2,0) = "Yes",Monthly!S6,0)</f>
        <v>0</v>
      </c>
      <c r="S6">
        <f ca="1">IF(OFFSET('Project Map'!$E$2,S$2,0) = "Yes",Monthly!#REF!,0)</f>
        <v>0</v>
      </c>
      <c r="T6">
        <f ca="1">IF(OFFSET('Project Map'!$E$2,T$2,0) = "Yes",Monthly!#REF!,0)</f>
        <v>0</v>
      </c>
      <c r="U6">
        <f ca="1">IF(OFFSET('Project Map'!$E$2,U$2,0) = "Yes",Monthly!#REF!,0)</f>
        <v>0</v>
      </c>
    </row>
    <row r="7" spans="2:21" x14ac:dyDescent="0.25">
      <c r="B7" s="6">
        <v>45778</v>
      </c>
      <c r="C7">
        <f t="shared" ca="1" si="0"/>
        <v>0</v>
      </c>
      <c r="D7">
        <f ca="1">IF(OFFSET('Project Map'!$E$2,D$2,0) = "Yes",Monthly!E7,0)</f>
        <v>0</v>
      </c>
      <c r="E7">
        <f ca="1">IF(OFFSET('Project Map'!$E$2,E$2,0) = "Yes",Monthly!F7,0)</f>
        <v>0</v>
      </c>
      <c r="F7">
        <f ca="1">IF(OFFSET('Project Map'!$E$2,F$2,0) = "Yes",Monthly!G7,0)</f>
        <v>0</v>
      </c>
      <c r="G7">
        <f ca="1">IF(OFFSET('Project Map'!$E$2,G$2,0) = "Yes",Monthly!H7,0)</f>
        <v>0</v>
      </c>
      <c r="H7">
        <f ca="1">IF(OFFSET('Project Map'!$E$2,H$2,0) = "Yes",Monthly!I7,0)</f>
        <v>0</v>
      </c>
      <c r="I7">
        <f ca="1">IF(OFFSET('Project Map'!$E$2,I$2,0) = "Yes",Monthly!J7,0)</f>
        <v>0</v>
      </c>
      <c r="J7">
        <f ca="1">IF(OFFSET('Project Map'!$E$2,J$2,0) = "Yes",Monthly!K7,0)</f>
        <v>0</v>
      </c>
      <c r="K7">
        <f ca="1">IF(OFFSET('Project Map'!$E$2,K$2,0) = "Yes",Monthly!L7,0)</f>
        <v>0</v>
      </c>
      <c r="L7">
        <f ca="1">IF(OFFSET('Project Map'!$E$2,L$2,0) = "Yes",Monthly!M7,0)</f>
        <v>0</v>
      </c>
      <c r="M7">
        <f ca="1">IF(OFFSET('Project Map'!$E$2,M$2,0) = "Yes",Monthly!N7,0)</f>
        <v>0</v>
      </c>
      <c r="N7">
        <f ca="1">IF(OFFSET('Project Map'!$E$2,N$2,0) = "Yes",Monthly!O7,0)</f>
        <v>0</v>
      </c>
      <c r="O7">
        <f ca="1">IF(OFFSET('Project Map'!$E$2,O$2,0) = "Yes",Monthly!P7,0)</f>
        <v>0</v>
      </c>
      <c r="P7">
        <f ca="1">IF(OFFSET('Project Map'!$E$2,P$2,0) = "Yes",Monthly!Q7,0)</f>
        <v>0</v>
      </c>
      <c r="Q7">
        <f ca="1">IF(OFFSET('Project Map'!$E$2,Q$2,0) = "Yes",Monthly!R7,0)</f>
        <v>0</v>
      </c>
      <c r="R7">
        <f ca="1">IF(OFFSET('Project Map'!$E$2,R$2,0) = "Yes",Monthly!S7,0)</f>
        <v>0</v>
      </c>
      <c r="S7">
        <f ca="1">IF(OFFSET('Project Map'!$E$2,S$2,0) = "Yes",Monthly!#REF!,0)</f>
        <v>0</v>
      </c>
      <c r="T7">
        <f ca="1">IF(OFFSET('Project Map'!$E$2,T$2,0) = "Yes",Monthly!#REF!,0)</f>
        <v>0</v>
      </c>
      <c r="U7">
        <f ca="1">IF(OFFSET('Project Map'!$E$2,U$2,0) = "Yes",Monthly!#REF!,0)</f>
        <v>0</v>
      </c>
    </row>
    <row r="8" spans="2:21" x14ac:dyDescent="0.25">
      <c r="B8" s="6">
        <v>45809</v>
      </c>
      <c r="C8">
        <f t="shared" ca="1" si="0"/>
        <v>0</v>
      </c>
      <c r="D8">
        <f ca="1">IF(OFFSET('Project Map'!$E$2,D$2,0) = "Yes",Monthly!E8,0)</f>
        <v>0</v>
      </c>
      <c r="E8">
        <f ca="1">IF(OFFSET('Project Map'!$E$2,E$2,0) = "Yes",Monthly!F8,0)</f>
        <v>0</v>
      </c>
      <c r="F8">
        <f ca="1">IF(OFFSET('Project Map'!$E$2,F$2,0) = "Yes",Monthly!G8,0)</f>
        <v>0</v>
      </c>
      <c r="G8">
        <f ca="1">IF(OFFSET('Project Map'!$E$2,G$2,0) = "Yes",Monthly!H8,0)</f>
        <v>0</v>
      </c>
      <c r="H8">
        <f ca="1">IF(OFFSET('Project Map'!$E$2,H$2,0) = "Yes",Monthly!I8,0)</f>
        <v>0</v>
      </c>
      <c r="I8">
        <f ca="1">IF(OFFSET('Project Map'!$E$2,I$2,0) = "Yes",Monthly!J8,0)</f>
        <v>0</v>
      </c>
      <c r="J8">
        <f ca="1">IF(OFFSET('Project Map'!$E$2,J$2,0) = "Yes",Monthly!K8,0)</f>
        <v>0</v>
      </c>
      <c r="K8">
        <f ca="1">IF(OFFSET('Project Map'!$E$2,K$2,0) = "Yes",Monthly!L8,0)</f>
        <v>0</v>
      </c>
      <c r="L8">
        <f ca="1">IF(OFFSET('Project Map'!$E$2,L$2,0) = "Yes",Monthly!M8,0)</f>
        <v>0</v>
      </c>
      <c r="M8">
        <f ca="1">IF(OFFSET('Project Map'!$E$2,M$2,0) = "Yes",Monthly!N8,0)</f>
        <v>0</v>
      </c>
      <c r="N8">
        <f ca="1">IF(OFFSET('Project Map'!$E$2,N$2,0) = "Yes",Monthly!O8,0)</f>
        <v>0</v>
      </c>
      <c r="O8">
        <f ca="1">IF(OFFSET('Project Map'!$E$2,O$2,0) = "Yes",Monthly!P8,0)</f>
        <v>0</v>
      </c>
      <c r="P8">
        <f ca="1">IF(OFFSET('Project Map'!$E$2,P$2,0) = "Yes",Monthly!Q8,0)</f>
        <v>0</v>
      </c>
      <c r="Q8">
        <f ca="1">IF(OFFSET('Project Map'!$E$2,Q$2,0) = "Yes",Monthly!R8,0)</f>
        <v>0</v>
      </c>
      <c r="R8">
        <f ca="1">IF(OFFSET('Project Map'!$E$2,R$2,0) = "Yes",Monthly!S8,0)</f>
        <v>0</v>
      </c>
      <c r="S8">
        <f ca="1">IF(OFFSET('Project Map'!$E$2,S$2,0) = "Yes",Monthly!#REF!,0)</f>
        <v>0</v>
      </c>
      <c r="T8">
        <f ca="1">IF(OFFSET('Project Map'!$E$2,T$2,0) = "Yes",Monthly!#REF!,0)</f>
        <v>0</v>
      </c>
      <c r="U8">
        <f ca="1">IF(OFFSET('Project Map'!$E$2,U$2,0) = "Yes",Monthly!#REF!,0)</f>
        <v>0</v>
      </c>
    </row>
    <row r="9" spans="2:21" x14ac:dyDescent="0.25">
      <c r="B9" s="6">
        <v>45839</v>
      </c>
      <c r="C9">
        <f t="shared" ca="1" si="0"/>
        <v>0</v>
      </c>
      <c r="D9">
        <f ca="1">IF(OFFSET('Project Map'!$E$2,D$2,0) = "Yes",Monthly!E9,0)</f>
        <v>0</v>
      </c>
      <c r="E9">
        <f ca="1">IF(OFFSET('Project Map'!$E$2,E$2,0) = "Yes",Monthly!F9,0)</f>
        <v>0</v>
      </c>
      <c r="F9">
        <f ca="1">IF(OFFSET('Project Map'!$E$2,F$2,0) = "Yes",Monthly!G9,0)</f>
        <v>0</v>
      </c>
      <c r="G9">
        <f ca="1">IF(OFFSET('Project Map'!$E$2,G$2,0) = "Yes",Monthly!H9,0)</f>
        <v>0</v>
      </c>
      <c r="H9">
        <f ca="1">IF(OFFSET('Project Map'!$E$2,H$2,0) = "Yes",Monthly!I9,0)</f>
        <v>0</v>
      </c>
      <c r="I9">
        <f ca="1">IF(OFFSET('Project Map'!$E$2,I$2,0) = "Yes",Monthly!J9,0)</f>
        <v>0</v>
      </c>
      <c r="J9">
        <f ca="1">IF(OFFSET('Project Map'!$E$2,J$2,0) = "Yes",Monthly!K9,0)</f>
        <v>0</v>
      </c>
      <c r="K9">
        <f ca="1">IF(OFFSET('Project Map'!$E$2,K$2,0) = "Yes",Monthly!L9,0)</f>
        <v>0</v>
      </c>
      <c r="L9">
        <f ca="1">IF(OFFSET('Project Map'!$E$2,L$2,0) = "Yes",Monthly!M9,0)</f>
        <v>0</v>
      </c>
      <c r="M9">
        <f ca="1">IF(OFFSET('Project Map'!$E$2,M$2,0) = "Yes",Monthly!N9,0)</f>
        <v>0</v>
      </c>
      <c r="N9">
        <f ca="1">IF(OFFSET('Project Map'!$E$2,N$2,0) = "Yes",Monthly!O9,0)</f>
        <v>0</v>
      </c>
      <c r="O9">
        <f ca="1">IF(OFFSET('Project Map'!$E$2,O$2,0) = "Yes",Monthly!P9,0)</f>
        <v>0</v>
      </c>
      <c r="P9">
        <f ca="1">IF(OFFSET('Project Map'!$E$2,P$2,0) = "Yes",Monthly!Q9,0)</f>
        <v>0</v>
      </c>
      <c r="Q9">
        <f ca="1">IF(OFFSET('Project Map'!$E$2,Q$2,0) = "Yes",Monthly!R9,0)</f>
        <v>0</v>
      </c>
      <c r="R9">
        <f ca="1">IF(OFFSET('Project Map'!$E$2,R$2,0) = "Yes",Monthly!S9,0)</f>
        <v>0</v>
      </c>
      <c r="S9">
        <f ca="1">IF(OFFSET('Project Map'!$E$2,S$2,0) = "Yes",Monthly!#REF!,0)</f>
        <v>0</v>
      </c>
      <c r="T9">
        <f ca="1">IF(OFFSET('Project Map'!$E$2,T$2,0) = "Yes",Monthly!#REF!,0)</f>
        <v>0</v>
      </c>
      <c r="U9">
        <f ca="1">IF(OFFSET('Project Map'!$E$2,U$2,0) = "Yes",Monthly!#REF!,0)</f>
        <v>0</v>
      </c>
    </row>
    <row r="10" spans="2:21" x14ac:dyDescent="0.25">
      <c r="B10" s="6">
        <v>45870</v>
      </c>
      <c r="C10">
        <f t="shared" ca="1" si="0"/>
        <v>0</v>
      </c>
      <c r="D10">
        <f ca="1">IF(OFFSET('Project Map'!$E$2,D$2,0) = "Yes",Monthly!E10,0)</f>
        <v>0</v>
      </c>
      <c r="E10">
        <f ca="1">IF(OFFSET('Project Map'!$E$2,E$2,0) = "Yes",Monthly!F10,0)</f>
        <v>0</v>
      </c>
      <c r="F10">
        <f ca="1">IF(OFFSET('Project Map'!$E$2,F$2,0) = "Yes",Monthly!G10,0)</f>
        <v>0</v>
      </c>
      <c r="G10">
        <f ca="1">IF(OFFSET('Project Map'!$E$2,G$2,0) = "Yes",Monthly!H10,0)</f>
        <v>0</v>
      </c>
      <c r="H10">
        <f ca="1">IF(OFFSET('Project Map'!$E$2,H$2,0) = "Yes",Monthly!I10,0)</f>
        <v>0</v>
      </c>
      <c r="I10">
        <f ca="1">IF(OFFSET('Project Map'!$E$2,I$2,0) = "Yes",Monthly!J10,0)</f>
        <v>0</v>
      </c>
      <c r="J10">
        <f ca="1">IF(OFFSET('Project Map'!$E$2,J$2,0) = "Yes",Monthly!K10,0)</f>
        <v>0</v>
      </c>
      <c r="K10">
        <f ca="1">IF(OFFSET('Project Map'!$E$2,K$2,0) = "Yes",Monthly!L10,0)</f>
        <v>0</v>
      </c>
      <c r="L10">
        <f ca="1">IF(OFFSET('Project Map'!$E$2,L$2,0) = "Yes",Monthly!M10,0)</f>
        <v>0</v>
      </c>
      <c r="M10">
        <f ca="1">IF(OFFSET('Project Map'!$E$2,M$2,0) = "Yes",Monthly!N10,0)</f>
        <v>0</v>
      </c>
      <c r="N10">
        <f ca="1">IF(OFFSET('Project Map'!$E$2,N$2,0) = "Yes",Monthly!O10,0)</f>
        <v>0</v>
      </c>
      <c r="O10">
        <f ca="1">IF(OFFSET('Project Map'!$E$2,O$2,0) = "Yes",Monthly!P10,0)</f>
        <v>0</v>
      </c>
      <c r="P10">
        <f ca="1">IF(OFFSET('Project Map'!$E$2,P$2,0) = "Yes",Monthly!Q10,0)</f>
        <v>0</v>
      </c>
      <c r="Q10">
        <f ca="1">IF(OFFSET('Project Map'!$E$2,Q$2,0) = "Yes",Monthly!R10,0)</f>
        <v>0</v>
      </c>
      <c r="R10">
        <f ca="1">IF(OFFSET('Project Map'!$E$2,R$2,0) = "Yes",Monthly!S10,0)</f>
        <v>0</v>
      </c>
      <c r="S10">
        <f ca="1">IF(OFFSET('Project Map'!$E$2,S$2,0) = "Yes",Monthly!#REF!,0)</f>
        <v>0</v>
      </c>
      <c r="T10">
        <f ca="1">IF(OFFSET('Project Map'!$E$2,T$2,0) = "Yes",Monthly!#REF!,0)</f>
        <v>0</v>
      </c>
      <c r="U10">
        <f ca="1">IF(OFFSET('Project Map'!$E$2,U$2,0) = "Yes",Monthly!#REF!,0)</f>
        <v>0</v>
      </c>
    </row>
    <row r="11" spans="2:21" x14ac:dyDescent="0.25">
      <c r="B11" s="6">
        <v>45901</v>
      </c>
      <c r="C11">
        <f t="shared" ca="1" si="0"/>
        <v>0</v>
      </c>
      <c r="D11">
        <f ca="1">IF(OFFSET('Project Map'!$E$2,D$2,0) = "Yes",Monthly!E11,0)</f>
        <v>0</v>
      </c>
      <c r="E11">
        <f ca="1">IF(OFFSET('Project Map'!$E$2,E$2,0) = "Yes",Monthly!F11,0)</f>
        <v>0</v>
      </c>
      <c r="F11">
        <f ca="1">IF(OFFSET('Project Map'!$E$2,F$2,0) = "Yes",Monthly!G11,0)</f>
        <v>0</v>
      </c>
      <c r="G11">
        <f ca="1">IF(OFFSET('Project Map'!$E$2,G$2,0) = "Yes",Monthly!H11,0)</f>
        <v>0</v>
      </c>
      <c r="H11">
        <f ca="1">IF(OFFSET('Project Map'!$E$2,H$2,0) = "Yes",Monthly!I11,0)</f>
        <v>0</v>
      </c>
      <c r="I11">
        <f ca="1">IF(OFFSET('Project Map'!$E$2,I$2,0) = "Yes",Monthly!J11,0)</f>
        <v>0</v>
      </c>
      <c r="J11">
        <f ca="1">IF(OFFSET('Project Map'!$E$2,J$2,0) = "Yes",Monthly!K11,0)</f>
        <v>0</v>
      </c>
      <c r="K11">
        <f ca="1">IF(OFFSET('Project Map'!$E$2,K$2,0) = "Yes",Monthly!L11,0)</f>
        <v>0</v>
      </c>
      <c r="L11">
        <f ca="1">IF(OFFSET('Project Map'!$E$2,L$2,0) = "Yes",Monthly!M11,0)</f>
        <v>0</v>
      </c>
      <c r="M11">
        <f ca="1">IF(OFFSET('Project Map'!$E$2,M$2,0) = "Yes",Monthly!N11,0)</f>
        <v>0</v>
      </c>
      <c r="N11">
        <f ca="1">IF(OFFSET('Project Map'!$E$2,N$2,0) = "Yes",Monthly!O11,0)</f>
        <v>0</v>
      </c>
      <c r="O11">
        <f ca="1">IF(OFFSET('Project Map'!$E$2,O$2,0) = "Yes",Monthly!P11,0)</f>
        <v>0</v>
      </c>
      <c r="P11">
        <f ca="1">IF(OFFSET('Project Map'!$E$2,P$2,0) = "Yes",Monthly!Q11,0)</f>
        <v>0</v>
      </c>
      <c r="Q11">
        <f ca="1">IF(OFFSET('Project Map'!$E$2,Q$2,0) = "Yes",Monthly!R11,0)</f>
        <v>0</v>
      </c>
      <c r="R11">
        <f ca="1">IF(OFFSET('Project Map'!$E$2,R$2,0) = "Yes",Monthly!S11,0)</f>
        <v>0</v>
      </c>
      <c r="S11">
        <f ca="1">IF(OFFSET('Project Map'!$E$2,S$2,0) = "Yes",Monthly!#REF!,0)</f>
        <v>0</v>
      </c>
      <c r="T11">
        <f ca="1">IF(OFFSET('Project Map'!$E$2,T$2,0) = "Yes",Monthly!#REF!,0)</f>
        <v>0</v>
      </c>
      <c r="U11">
        <f ca="1">IF(OFFSET('Project Map'!$E$2,U$2,0) = "Yes",Monthly!#REF!,0)</f>
        <v>0</v>
      </c>
    </row>
    <row r="12" spans="2:21" x14ac:dyDescent="0.25">
      <c r="B12" s="6">
        <v>45931</v>
      </c>
      <c r="C12">
        <f t="shared" ca="1" si="0"/>
        <v>0</v>
      </c>
      <c r="D12">
        <f ca="1">IF(OFFSET('Project Map'!$E$2,D$2,0) = "Yes",Monthly!E12,0)</f>
        <v>0</v>
      </c>
      <c r="E12">
        <f ca="1">IF(OFFSET('Project Map'!$E$2,E$2,0) = "Yes",Monthly!F12,0)</f>
        <v>0</v>
      </c>
      <c r="F12">
        <f ca="1">IF(OFFSET('Project Map'!$E$2,F$2,0) = "Yes",Monthly!G12,0)</f>
        <v>0</v>
      </c>
      <c r="G12">
        <f ca="1">IF(OFFSET('Project Map'!$E$2,G$2,0) = "Yes",Monthly!H12,0)</f>
        <v>0</v>
      </c>
      <c r="H12">
        <f ca="1">IF(OFFSET('Project Map'!$E$2,H$2,0) = "Yes",Monthly!I12,0)</f>
        <v>0</v>
      </c>
      <c r="I12">
        <f ca="1">IF(OFFSET('Project Map'!$E$2,I$2,0) = "Yes",Monthly!J12,0)</f>
        <v>0</v>
      </c>
      <c r="J12">
        <f ca="1">IF(OFFSET('Project Map'!$E$2,J$2,0) = "Yes",Monthly!K12,0)</f>
        <v>0</v>
      </c>
      <c r="K12">
        <f ca="1">IF(OFFSET('Project Map'!$E$2,K$2,0) = "Yes",Monthly!L12,0)</f>
        <v>0</v>
      </c>
      <c r="L12">
        <f ca="1">IF(OFFSET('Project Map'!$E$2,L$2,0) = "Yes",Monthly!M12,0)</f>
        <v>0</v>
      </c>
      <c r="M12">
        <f ca="1">IF(OFFSET('Project Map'!$E$2,M$2,0) = "Yes",Monthly!N12,0)</f>
        <v>0</v>
      </c>
      <c r="N12">
        <f ca="1">IF(OFFSET('Project Map'!$E$2,N$2,0) = "Yes",Monthly!O12,0)</f>
        <v>0</v>
      </c>
      <c r="O12">
        <f ca="1">IF(OFFSET('Project Map'!$E$2,O$2,0) = "Yes",Monthly!P12,0)</f>
        <v>0</v>
      </c>
      <c r="P12">
        <f ca="1">IF(OFFSET('Project Map'!$E$2,P$2,0) = "Yes",Monthly!Q12,0)</f>
        <v>0</v>
      </c>
      <c r="Q12">
        <f ca="1">IF(OFFSET('Project Map'!$E$2,Q$2,0) = "Yes",Monthly!R12,0)</f>
        <v>0</v>
      </c>
      <c r="R12">
        <f ca="1">IF(OFFSET('Project Map'!$E$2,R$2,0) = "Yes",Monthly!S12,0)</f>
        <v>0</v>
      </c>
      <c r="S12">
        <f ca="1">IF(OFFSET('Project Map'!$E$2,S$2,0) = "Yes",Monthly!#REF!,0)</f>
        <v>0</v>
      </c>
      <c r="T12">
        <f ca="1">IF(OFFSET('Project Map'!$E$2,T$2,0) = "Yes",Monthly!#REF!,0)</f>
        <v>0</v>
      </c>
      <c r="U12">
        <f ca="1">IF(OFFSET('Project Map'!$E$2,U$2,0) = "Yes",Monthly!#REF!,0)</f>
        <v>0</v>
      </c>
    </row>
    <row r="13" spans="2:21" x14ac:dyDescent="0.25">
      <c r="B13" s="6">
        <v>45962</v>
      </c>
      <c r="C13">
        <f t="shared" ca="1" si="0"/>
        <v>0</v>
      </c>
      <c r="D13">
        <f ca="1">IF(OFFSET('Project Map'!$E$2,D$2,0) = "Yes",Monthly!E13,0)</f>
        <v>0</v>
      </c>
      <c r="E13">
        <f ca="1">IF(OFFSET('Project Map'!$E$2,E$2,0) = "Yes",Monthly!F13,0)</f>
        <v>0</v>
      </c>
      <c r="F13">
        <f ca="1">IF(OFFSET('Project Map'!$E$2,F$2,0) = "Yes",Monthly!G13,0)</f>
        <v>0</v>
      </c>
      <c r="G13">
        <f ca="1">IF(OFFSET('Project Map'!$E$2,G$2,0) = "Yes",Monthly!H13,0)</f>
        <v>0</v>
      </c>
      <c r="H13">
        <f ca="1">IF(OFFSET('Project Map'!$E$2,H$2,0) = "Yes",Monthly!I13,0)</f>
        <v>0</v>
      </c>
      <c r="I13">
        <f ca="1">IF(OFFSET('Project Map'!$E$2,I$2,0) = "Yes",Monthly!J13,0)</f>
        <v>0</v>
      </c>
      <c r="J13">
        <f ca="1">IF(OFFSET('Project Map'!$E$2,J$2,0) = "Yes",Monthly!K13,0)</f>
        <v>0</v>
      </c>
      <c r="K13">
        <f ca="1">IF(OFFSET('Project Map'!$E$2,K$2,0) = "Yes",Monthly!L13,0)</f>
        <v>0</v>
      </c>
      <c r="L13">
        <f ca="1">IF(OFFSET('Project Map'!$E$2,L$2,0) = "Yes",Monthly!M13,0)</f>
        <v>0</v>
      </c>
      <c r="M13">
        <f ca="1">IF(OFFSET('Project Map'!$E$2,M$2,0) = "Yes",Monthly!N13,0)</f>
        <v>0</v>
      </c>
      <c r="N13">
        <f ca="1">IF(OFFSET('Project Map'!$E$2,N$2,0) = "Yes",Monthly!O13,0)</f>
        <v>0</v>
      </c>
      <c r="O13">
        <f ca="1">IF(OFFSET('Project Map'!$E$2,O$2,0) = "Yes",Monthly!P13,0)</f>
        <v>0</v>
      </c>
      <c r="P13">
        <f ca="1">IF(OFFSET('Project Map'!$E$2,P$2,0) = "Yes",Monthly!Q13,0)</f>
        <v>0</v>
      </c>
      <c r="Q13">
        <f ca="1">IF(OFFSET('Project Map'!$E$2,Q$2,0) = "Yes",Monthly!R13,0)</f>
        <v>0</v>
      </c>
      <c r="R13">
        <f ca="1">IF(OFFSET('Project Map'!$E$2,R$2,0) = "Yes",Monthly!S13,0)</f>
        <v>0</v>
      </c>
      <c r="S13">
        <f ca="1">IF(OFFSET('Project Map'!$E$2,S$2,0) = "Yes",Monthly!#REF!,0)</f>
        <v>0</v>
      </c>
      <c r="T13">
        <f ca="1">IF(OFFSET('Project Map'!$E$2,T$2,0) = "Yes",Monthly!#REF!,0)</f>
        <v>0</v>
      </c>
      <c r="U13">
        <f ca="1">IF(OFFSET('Project Map'!$E$2,U$2,0) = "Yes",Monthly!#REF!,0)</f>
        <v>0</v>
      </c>
    </row>
    <row r="14" spans="2:21" x14ac:dyDescent="0.25">
      <c r="B14" s="6">
        <v>45992</v>
      </c>
      <c r="C14">
        <f t="shared" ca="1" si="0"/>
        <v>0</v>
      </c>
      <c r="D14">
        <f ca="1">IF(OFFSET('Project Map'!$E$2,D$2,0) = "Yes",Monthly!E14,0)</f>
        <v>0</v>
      </c>
      <c r="E14">
        <f ca="1">IF(OFFSET('Project Map'!$E$2,E$2,0) = "Yes",Monthly!F14,0)</f>
        <v>0</v>
      </c>
      <c r="F14">
        <f ca="1">IF(OFFSET('Project Map'!$E$2,F$2,0) = "Yes",Monthly!G14,0)</f>
        <v>0</v>
      </c>
      <c r="G14">
        <f ca="1">IF(OFFSET('Project Map'!$E$2,G$2,0) = "Yes",Monthly!H14,0)</f>
        <v>0</v>
      </c>
      <c r="H14">
        <f ca="1">IF(OFFSET('Project Map'!$E$2,H$2,0) = "Yes",Monthly!I14,0)</f>
        <v>0</v>
      </c>
      <c r="I14">
        <f ca="1">IF(OFFSET('Project Map'!$E$2,I$2,0) = "Yes",Monthly!J14,0)</f>
        <v>0</v>
      </c>
      <c r="J14">
        <f ca="1">IF(OFFSET('Project Map'!$E$2,J$2,0) = "Yes",Monthly!K14,0)</f>
        <v>0</v>
      </c>
      <c r="K14">
        <f ca="1">IF(OFFSET('Project Map'!$E$2,K$2,0) = "Yes",Monthly!L14,0)</f>
        <v>0</v>
      </c>
      <c r="L14">
        <f ca="1">IF(OFFSET('Project Map'!$E$2,L$2,0) = "Yes",Monthly!M14,0)</f>
        <v>0</v>
      </c>
      <c r="M14">
        <f ca="1">IF(OFFSET('Project Map'!$E$2,M$2,0) = "Yes",Monthly!N14,0)</f>
        <v>0</v>
      </c>
      <c r="N14">
        <f ca="1">IF(OFFSET('Project Map'!$E$2,N$2,0) = "Yes",Monthly!O14,0)</f>
        <v>0</v>
      </c>
      <c r="O14">
        <f ca="1">IF(OFFSET('Project Map'!$E$2,O$2,0) = "Yes",Monthly!P14,0)</f>
        <v>0</v>
      </c>
      <c r="P14">
        <f ca="1">IF(OFFSET('Project Map'!$E$2,P$2,0) = "Yes",Monthly!Q14,0)</f>
        <v>0</v>
      </c>
      <c r="Q14">
        <f ca="1">IF(OFFSET('Project Map'!$E$2,Q$2,0) = "Yes",Monthly!R14,0)</f>
        <v>0</v>
      </c>
      <c r="R14">
        <f ca="1">IF(OFFSET('Project Map'!$E$2,R$2,0) = "Yes",Monthly!S14,0)</f>
        <v>0</v>
      </c>
      <c r="S14">
        <f ca="1">IF(OFFSET('Project Map'!$E$2,S$2,0) = "Yes",Monthly!#REF!,0)</f>
        <v>0</v>
      </c>
      <c r="T14">
        <f ca="1">IF(OFFSET('Project Map'!$E$2,T$2,0) = "Yes",Monthly!#REF!,0)</f>
        <v>0</v>
      </c>
      <c r="U14">
        <f ca="1">IF(OFFSET('Project Map'!$E$2,U$2,0) = "Yes",Monthly!#REF!,0)</f>
        <v>0</v>
      </c>
    </row>
    <row r="15" spans="2:21" x14ac:dyDescent="0.25">
      <c r="B15" s="6">
        <v>46023</v>
      </c>
      <c r="C15">
        <f t="shared" ca="1" si="0"/>
        <v>0</v>
      </c>
      <c r="D15">
        <f ca="1">IF(OFFSET('Project Map'!$E$2,D$2,0) = "Yes",Monthly!E15,0)</f>
        <v>0</v>
      </c>
      <c r="E15">
        <f ca="1">IF(OFFSET('Project Map'!$E$2,E$2,0) = "Yes",Monthly!F15,0)</f>
        <v>0</v>
      </c>
      <c r="F15">
        <f ca="1">IF(OFFSET('Project Map'!$E$2,F$2,0) = "Yes",Monthly!G15,0)</f>
        <v>0</v>
      </c>
      <c r="G15">
        <f ca="1">IF(OFFSET('Project Map'!$E$2,G$2,0) = "Yes",Monthly!H15,0)</f>
        <v>0</v>
      </c>
      <c r="H15">
        <f ca="1">IF(OFFSET('Project Map'!$E$2,H$2,0) = "Yes",Monthly!I15,0)</f>
        <v>0</v>
      </c>
      <c r="I15">
        <f ca="1">IF(OFFSET('Project Map'!$E$2,I$2,0) = "Yes",Monthly!J15,0)</f>
        <v>0</v>
      </c>
      <c r="J15">
        <f ca="1">IF(OFFSET('Project Map'!$E$2,J$2,0) = "Yes",Monthly!K15,0)</f>
        <v>0</v>
      </c>
      <c r="K15">
        <f ca="1">IF(OFFSET('Project Map'!$E$2,K$2,0) = "Yes",Monthly!L15,0)</f>
        <v>0</v>
      </c>
      <c r="L15">
        <f ca="1">IF(OFFSET('Project Map'!$E$2,L$2,0) = "Yes",Monthly!M15,0)</f>
        <v>0</v>
      </c>
      <c r="M15">
        <f ca="1">IF(OFFSET('Project Map'!$E$2,M$2,0) = "Yes",Monthly!N15,0)</f>
        <v>0</v>
      </c>
      <c r="N15">
        <f ca="1">IF(OFFSET('Project Map'!$E$2,N$2,0) = "Yes",Monthly!O15,0)</f>
        <v>0</v>
      </c>
      <c r="O15">
        <f ca="1">IF(OFFSET('Project Map'!$E$2,O$2,0) = "Yes",Monthly!P15,0)</f>
        <v>0</v>
      </c>
      <c r="P15">
        <f ca="1">IF(OFFSET('Project Map'!$E$2,P$2,0) = "Yes",Monthly!Q15,0)</f>
        <v>0</v>
      </c>
      <c r="Q15">
        <f ca="1">IF(OFFSET('Project Map'!$E$2,Q$2,0) = "Yes",Monthly!R15,0)</f>
        <v>0</v>
      </c>
      <c r="R15">
        <f ca="1">IF(OFFSET('Project Map'!$E$2,R$2,0) = "Yes",Monthly!S15,0)</f>
        <v>0</v>
      </c>
      <c r="S15">
        <f ca="1">IF(OFFSET('Project Map'!$E$2,S$2,0) = "Yes",Monthly!#REF!,0)</f>
        <v>0</v>
      </c>
      <c r="T15">
        <f ca="1">IF(OFFSET('Project Map'!$E$2,T$2,0) = "Yes",Monthly!#REF!,0)</f>
        <v>0</v>
      </c>
      <c r="U15">
        <f ca="1">IF(OFFSET('Project Map'!$E$2,U$2,0) = "Yes",Monthly!#REF!,0)</f>
        <v>0</v>
      </c>
    </row>
    <row r="16" spans="2:21" x14ac:dyDescent="0.25">
      <c r="B16" s="6">
        <v>46054</v>
      </c>
      <c r="C16">
        <f t="shared" ca="1" si="0"/>
        <v>0</v>
      </c>
      <c r="D16">
        <f ca="1">IF(OFFSET('Project Map'!$E$2,D$2,0) = "Yes",Monthly!E16,0)</f>
        <v>0</v>
      </c>
      <c r="E16">
        <f ca="1">IF(OFFSET('Project Map'!$E$2,E$2,0) = "Yes",Monthly!F16,0)</f>
        <v>0</v>
      </c>
      <c r="F16">
        <f ca="1">IF(OFFSET('Project Map'!$E$2,F$2,0) = "Yes",Monthly!G16,0)</f>
        <v>0</v>
      </c>
      <c r="G16">
        <f ca="1">IF(OFFSET('Project Map'!$E$2,G$2,0) = "Yes",Monthly!H16,0)</f>
        <v>0</v>
      </c>
      <c r="H16">
        <f ca="1">IF(OFFSET('Project Map'!$E$2,H$2,0) = "Yes",Monthly!I16,0)</f>
        <v>0</v>
      </c>
      <c r="I16">
        <f ca="1">IF(OFFSET('Project Map'!$E$2,I$2,0) = "Yes",Monthly!J16,0)</f>
        <v>0</v>
      </c>
      <c r="J16">
        <f ca="1">IF(OFFSET('Project Map'!$E$2,J$2,0) = "Yes",Monthly!K16,0)</f>
        <v>0</v>
      </c>
      <c r="K16">
        <f ca="1">IF(OFFSET('Project Map'!$E$2,K$2,0) = "Yes",Monthly!L16,0)</f>
        <v>0</v>
      </c>
      <c r="L16">
        <f ca="1">IF(OFFSET('Project Map'!$E$2,L$2,0) = "Yes",Monthly!M16,0)</f>
        <v>0</v>
      </c>
      <c r="M16">
        <f ca="1">IF(OFFSET('Project Map'!$E$2,M$2,0) = "Yes",Monthly!N16,0)</f>
        <v>0</v>
      </c>
      <c r="N16">
        <f ca="1">IF(OFFSET('Project Map'!$E$2,N$2,0) = "Yes",Monthly!O16,0)</f>
        <v>0</v>
      </c>
      <c r="O16">
        <f ca="1">IF(OFFSET('Project Map'!$E$2,O$2,0) = "Yes",Monthly!P16,0)</f>
        <v>0</v>
      </c>
      <c r="P16">
        <f ca="1">IF(OFFSET('Project Map'!$E$2,P$2,0) = "Yes",Monthly!Q16,0)</f>
        <v>0</v>
      </c>
      <c r="Q16">
        <f ca="1">IF(OFFSET('Project Map'!$E$2,Q$2,0) = "Yes",Monthly!R16,0)</f>
        <v>0</v>
      </c>
      <c r="R16">
        <f ca="1">IF(OFFSET('Project Map'!$E$2,R$2,0) = "Yes",Monthly!S16,0)</f>
        <v>0</v>
      </c>
      <c r="S16">
        <f ca="1">IF(OFFSET('Project Map'!$E$2,S$2,0) = "Yes",Monthly!#REF!,0)</f>
        <v>0</v>
      </c>
      <c r="T16">
        <f ca="1">IF(OFFSET('Project Map'!$E$2,T$2,0) = "Yes",Monthly!#REF!,0)</f>
        <v>0</v>
      </c>
      <c r="U16">
        <f ca="1">IF(OFFSET('Project Map'!$E$2,U$2,0) = "Yes",Monthly!#REF!,0)</f>
        <v>0</v>
      </c>
    </row>
    <row r="17" spans="2:21" x14ac:dyDescent="0.25">
      <c r="B17" s="6">
        <v>46082</v>
      </c>
      <c r="C17">
        <f t="shared" ca="1" si="0"/>
        <v>0</v>
      </c>
      <c r="D17">
        <f ca="1">IF(OFFSET('Project Map'!$E$2,D$2,0) = "Yes",Monthly!E17,0)</f>
        <v>0</v>
      </c>
      <c r="E17">
        <f ca="1">IF(OFFSET('Project Map'!$E$2,E$2,0) = "Yes",Monthly!F17,0)</f>
        <v>0</v>
      </c>
      <c r="F17">
        <f ca="1">IF(OFFSET('Project Map'!$E$2,F$2,0) = "Yes",Monthly!G17,0)</f>
        <v>0</v>
      </c>
      <c r="G17">
        <f ca="1">IF(OFFSET('Project Map'!$E$2,G$2,0) = "Yes",Monthly!H17,0)</f>
        <v>0</v>
      </c>
      <c r="H17">
        <f ca="1">IF(OFFSET('Project Map'!$E$2,H$2,0) = "Yes",Monthly!I17,0)</f>
        <v>0</v>
      </c>
      <c r="I17">
        <f ca="1">IF(OFFSET('Project Map'!$E$2,I$2,0) = "Yes",Monthly!J17,0)</f>
        <v>0</v>
      </c>
      <c r="J17">
        <f ca="1">IF(OFFSET('Project Map'!$E$2,J$2,0) = "Yes",Monthly!K17,0)</f>
        <v>0</v>
      </c>
      <c r="K17">
        <f ca="1">IF(OFFSET('Project Map'!$E$2,K$2,0) = "Yes",Monthly!L17,0)</f>
        <v>0</v>
      </c>
      <c r="L17">
        <f ca="1">IF(OFFSET('Project Map'!$E$2,L$2,0) = "Yes",Monthly!M17,0)</f>
        <v>0</v>
      </c>
      <c r="M17">
        <f ca="1">IF(OFFSET('Project Map'!$E$2,M$2,0) = "Yes",Monthly!N17,0)</f>
        <v>0</v>
      </c>
      <c r="N17">
        <f ca="1">IF(OFFSET('Project Map'!$E$2,N$2,0) = "Yes",Monthly!O17,0)</f>
        <v>0</v>
      </c>
      <c r="O17">
        <f ca="1">IF(OFFSET('Project Map'!$E$2,O$2,0) = "Yes",Monthly!P17,0)</f>
        <v>0</v>
      </c>
      <c r="P17">
        <f ca="1">IF(OFFSET('Project Map'!$E$2,P$2,0) = "Yes",Monthly!Q17,0)</f>
        <v>0</v>
      </c>
      <c r="Q17">
        <f ca="1">IF(OFFSET('Project Map'!$E$2,Q$2,0) = "Yes",Monthly!R17,0)</f>
        <v>0</v>
      </c>
      <c r="R17">
        <f ca="1">IF(OFFSET('Project Map'!$E$2,R$2,0) = "Yes",Monthly!S17,0)</f>
        <v>0</v>
      </c>
      <c r="S17">
        <f ca="1">IF(OFFSET('Project Map'!$E$2,S$2,0) = "Yes",Monthly!#REF!,0)</f>
        <v>0</v>
      </c>
      <c r="T17">
        <f ca="1">IF(OFFSET('Project Map'!$E$2,T$2,0) = "Yes",Monthly!#REF!,0)</f>
        <v>0</v>
      </c>
      <c r="U17">
        <f ca="1">IF(OFFSET('Project Map'!$E$2,U$2,0) = "Yes",Monthly!#REF!,0)</f>
        <v>0</v>
      </c>
    </row>
    <row r="18" spans="2:21" x14ac:dyDescent="0.25">
      <c r="B18" s="6">
        <v>46113</v>
      </c>
      <c r="C18">
        <f t="shared" ca="1" si="0"/>
        <v>0</v>
      </c>
      <c r="D18">
        <f ca="1">IF(OFFSET('Project Map'!$E$2,D$2,0) = "Yes",Monthly!E18,0)</f>
        <v>0</v>
      </c>
      <c r="E18">
        <f ca="1">IF(OFFSET('Project Map'!$E$2,E$2,0) = "Yes",Monthly!F18,0)</f>
        <v>0</v>
      </c>
      <c r="F18">
        <f ca="1">IF(OFFSET('Project Map'!$E$2,F$2,0) = "Yes",Monthly!G18,0)</f>
        <v>0</v>
      </c>
      <c r="G18">
        <f ca="1">IF(OFFSET('Project Map'!$E$2,G$2,0) = "Yes",Monthly!H18,0)</f>
        <v>0</v>
      </c>
      <c r="H18">
        <f ca="1">IF(OFFSET('Project Map'!$E$2,H$2,0) = "Yes",Monthly!I18,0)</f>
        <v>0</v>
      </c>
      <c r="I18">
        <f ca="1">IF(OFFSET('Project Map'!$E$2,I$2,0) = "Yes",Monthly!J18,0)</f>
        <v>0</v>
      </c>
      <c r="J18">
        <f ca="1">IF(OFFSET('Project Map'!$E$2,J$2,0) = "Yes",Monthly!K18,0)</f>
        <v>0</v>
      </c>
      <c r="K18">
        <f ca="1">IF(OFFSET('Project Map'!$E$2,K$2,0) = "Yes",Monthly!L18,0)</f>
        <v>0</v>
      </c>
      <c r="L18">
        <f ca="1">IF(OFFSET('Project Map'!$E$2,L$2,0) = "Yes",Monthly!M18,0)</f>
        <v>0</v>
      </c>
      <c r="M18">
        <f ca="1">IF(OFFSET('Project Map'!$E$2,M$2,0) = "Yes",Monthly!N18,0)</f>
        <v>0</v>
      </c>
      <c r="N18">
        <f ca="1">IF(OFFSET('Project Map'!$E$2,N$2,0) = "Yes",Monthly!O18,0)</f>
        <v>0</v>
      </c>
      <c r="O18">
        <f ca="1">IF(OFFSET('Project Map'!$E$2,O$2,0) = "Yes",Monthly!P18,0)</f>
        <v>0</v>
      </c>
      <c r="P18">
        <f ca="1">IF(OFFSET('Project Map'!$E$2,P$2,0) = "Yes",Monthly!Q18,0)</f>
        <v>0</v>
      </c>
      <c r="Q18">
        <f ca="1">IF(OFFSET('Project Map'!$E$2,Q$2,0) = "Yes",Monthly!R18,0)</f>
        <v>0</v>
      </c>
      <c r="R18">
        <f ca="1">IF(OFFSET('Project Map'!$E$2,R$2,0) = "Yes",Monthly!S18,0)</f>
        <v>0</v>
      </c>
      <c r="S18">
        <f ca="1">IF(OFFSET('Project Map'!$E$2,S$2,0) = "Yes",Monthly!#REF!,0)</f>
        <v>0</v>
      </c>
      <c r="T18">
        <f ca="1">IF(OFFSET('Project Map'!$E$2,T$2,0) = "Yes",Monthly!#REF!,0)</f>
        <v>0</v>
      </c>
      <c r="U18">
        <f ca="1">IF(OFFSET('Project Map'!$E$2,U$2,0) = "Yes",Monthly!#REF!,0)</f>
        <v>0</v>
      </c>
    </row>
    <row r="19" spans="2:21" x14ac:dyDescent="0.25">
      <c r="B19" s="6">
        <v>46143</v>
      </c>
      <c r="C19">
        <f t="shared" ca="1" si="0"/>
        <v>0</v>
      </c>
      <c r="D19">
        <f ca="1">IF(OFFSET('Project Map'!$E$2,D$2,0) = "Yes",Monthly!E19,0)</f>
        <v>0</v>
      </c>
      <c r="E19">
        <f ca="1">IF(OFFSET('Project Map'!$E$2,E$2,0) = "Yes",Monthly!F19,0)</f>
        <v>0</v>
      </c>
      <c r="F19">
        <f ca="1">IF(OFFSET('Project Map'!$E$2,F$2,0) = "Yes",Monthly!G19,0)</f>
        <v>0</v>
      </c>
      <c r="G19">
        <f ca="1">IF(OFFSET('Project Map'!$E$2,G$2,0) = "Yes",Monthly!H19,0)</f>
        <v>0</v>
      </c>
      <c r="H19">
        <f ca="1">IF(OFFSET('Project Map'!$E$2,H$2,0) = "Yes",Monthly!I19,0)</f>
        <v>0</v>
      </c>
      <c r="I19">
        <f ca="1">IF(OFFSET('Project Map'!$E$2,I$2,0) = "Yes",Monthly!J19,0)</f>
        <v>0</v>
      </c>
      <c r="J19">
        <f ca="1">IF(OFFSET('Project Map'!$E$2,J$2,0) = "Yes",Monthly!K19,0)</f>
        <v>0</v>
      </c>
      <c r="K19">
        <f ca="1">IF(OFFSET('Project Map'!$E$2,K$2,0) = "Yes",Monthly!L19,0)</f>
        <v>0</v>
      </c>
      <c r="L19">
        <f ca="1">IF(OFFSET('Project Map'!$E$2,L$2,0) = "Yes",Monthly!M19,0)</f>
        <v>0</v>
      </c>
      <c r="M19">
        <f ca="1">IF(OFFSET('Project Map'!$E$2,M$2,0) = "Yes",Monthly!N19,0)</f>
        <v>0</v>
      </c>
      <c r="N19">
        <f ca="1">IF(OFFSET('Project Map'!$E$2,N$2,0) = "Yes",Monthly!O19,0)</f>
        <v>0</v>
      </c>
      <c r="O19">
        <f ca="1">IF(OFFSET('Project Map'!$E$2,O$2,0) = "Yes",Monthly!P19,0)</f>
        <v>0</v>
      </c>
      <c r="P19">
        <f ca="1">IF(OFFSET('Project Map'!$E$2,P$2,0) = "Yes",Monthly!Q19,0)</f>
        <v>0</v>
      </c>
      <c r="Q19">
        <f ca="1">IF(OFFSET('Project Map'!$E$2,Q$2,0) = "Yes",Monthly!R19,0)</f>
        <v>0</v>
      </c>
      <c r="R19">
        <f ca="1">IF(OFFSET('Project Map'!$E$2,R$2,0) = "Yes",Monthly!S19,0)</f>
        <v>0</v>
      </c>
      <c r="S19">
        <f ca="1">IF(OFFSET('Project Map'!$E$2,S$2,0) = "Yes",Monthly!#REF!,0)</f>
        <v>0</v>
      </c>
      <c r="T19">
        <f ca="1">IF(OFFSET('Project Map'!$E$2,T$2,0) = "Yes",Monthly!#REF!,0)</f>
        <v>0</v>
      </c>
      <c r="U19">
        <f ca="1">IF(OFFSET('Project Map'!$E$2,U$2,0) = "Yes",Monthly!#REF!,0)</f>
        <v>0</v>
      </c>
    </row>
    <row r="20" spans="2:21" x14ac:dyDescent="0.25">
      <c r="B20" s="6">
        <v>46174</v>
      </c>
      <c r="C20">
        <f t="shared" ca="1" si="0"/>
        <v>0</v>
      </c>
      <c r="D20">
        <f ca="1">IF(OFFSET('Project Map'!$E$2,D$2,0) = "Yes",Monthly!E20,0)</f>
        <v>0</v>
      </c>
      <c r="E20">
        <f ca="1">IF(OFFSET('Project Map'!$E$2,E$2,0) = "Yes",Monthly!F20,0)</f>
        <v>0</v>
      </c>
      <c r="F20">
        <f ca="1">IF(OFFSET('Project Map'!$E$2,F$2,0) = "Yes",Monthly!G20,0)</f>
        <v>0</v>
      </c>
      <c r="G20">
        <f ca="1">IF(OFFSET('Project Map'!$E$2,G$2,0) = "Yes",Monthly!H20,0)</f>
        <v>0</v>
      </c>
      <c r="H20">
        <f ca="1">IF(OFFSET('Project Map'!$E$2,H$2,0) = "Yes",Monthly!I20,0)</f>
        <v>0</v>
      </c>
      <c r="I20">
        <f ca="1">IF(OFFSET('Project Map'!$E$2,I$2,0) = "Yes",Monthly!J20,0)</f>
        <v>0</v>
      </c>
      <c r="J20">
        <f ca="1">IF(OFFSET('Project Map'!$E$2,J$2,0) = "Yes",Monthly!K20,0)</f>
        <v>0</v>
      </c>
      <c r="K20">
        <f ca="1">IF(OFFSET('Project Map'!$E$2,K$2,0) = "Yes",Monthly!L20,0)</f>
        <v>0</v>
      </c>
      <c r="L20">
        <f ca="1">IF(OFFSET('Project Map'!$E$2,L$2,0) = "Yes",Monthly!M20,0)</f>
        <v>0</v>
      </c>
      <c r="M20">
        <f ca="1">IF(OFFSET('Project Map'!$E$2,M$2,0) = "Yes",Monthly!N20,0)</f>
        <v>0</v>
      </c>
      <c r="N20">
        <f ca="1">IF(OFFSET('Project Map'!$E$2,N$2,0) = "Yes",Monthly!O20,0)</f>
        <v>0</v>
      </c>
      <c r="O20">
        <f ca="1">IF(OFFSET('Project Map'!$E$2,O$2,0) = "Yes",Monthly!P20,0)</f>
        <v>0</v>
      </c>
      <c r="P20">
        <f ca="1">IF(OFFSET('Project Map'!$E$2,P$2,0) = "Yes",Monthly!Q20,0)</f>
        <v>0</v>
      </c>
      <c r="Q20">
        <f ca="1">IF(OFFSET('Project Map'!$E$2,Q$2,0) = "Yes",Monthly!R20,0)</f>
        <v>0</v>
      </c>
      <c r="R20">
        <f ca="1">IF(OFFSET('Project Map'!$E$2,R$2,0) = "Yes",Monthly!S20,0)</f>
        <v>0</v>
      </c>
      <c r="S20">
        <f ca="1">IF(OFFSET('Project Map'!$E$2,S$2,0) = "Yes",Monthly!#REF!,0)</f>
        <v>0</v>
      </c>
      <c r="T20">
        <f ca="1">IF(OFFSET('Project Map'!$E$2,T$2,0) = "Yes",Monthly!#REF!,0)</f>
        <v>0</v>
      </c>
      <c r="U20">
        <f ca="1">IF(OFFSET('Project Map'!$E$2,U$2,0) = "Yes",Monthly!#REF!,0)</f>
        <v>0</v>
      </c>
    </row>
    <row r="21" spans="2:21" x14ac:dyDescent="0.25">
      <c r="B21" s="6">
        <v>46204</v>
      </c>
      <c r="C21">
        <f t="shared" ca="1" si="0"/>
        <v>0</v>
      </c>
      <c r="D21">
        <f ca="1">IF(OFFSET('Project Map'!$E$2,D$2,0) = "Yes",Monthly!E21,0)</f>
        <v>0</v>
      </c>
      <c r="E21">
        <f ca="1">IF(OFFSET('Project Map'!$E$2,E$2,0) = "Yes",Monthly!F21,0)</f>
        <v>0</v>
      </c>
      <c r="F21">
        <f ca="1">IF(OFFSET('Project Map'!$E$2,F$2,0) = "Yes",Monthly!G21,0)</f>
        <v>0</v>
      </c>
      <c r="G21">
        <f ca="1">IF(OFFSET('Project Map'!$E$2,G$2,0) = "Yes",Monthly!H21,0)</f>
        <v>0</v>
      </c>
      <c r="H21">
        <f ca="1">IF(OFFSET('Project Map'!$E$2,H$2,0) = "Yes",Monthly!I21,0)</f>
        <v>0</v>
      </c>
      <c r="I21">
        <f ca="1">IF(OFFSET('Project Map'!$E$2,I$2,0) = "Yes",Monthly!J21,0)</f>
        <v>0</v>
      </c>
      <c r="J21">
        <f ca="1">IF(OFFSET('Project Map'!$E$2,J$2,0) = "Yes",Monthly!K21,0)</f>
        <v>0</v>
      </c>
      <c r="K21">
        <f ca="1">IF(OFFSET('Project Map'!$E$2,K$2,0) = "Yes",Monthly!L21,0)</f>
        <v>0</v>
      </c>
      <c r="L21">
        <f ca="1">IF(OFFSET('Project Map'!$E$2,L$2,0) = "Yes",Monthly!M21,0)</f>
        <v>0</v>
      </c>
      <c r="M21">
        <f ca="1">IF(OFFSET('Project Map'!$E$2,M$2,0) = "Yes",Monthly!N21,0)</f>
        <v>0</v>
      </c>
      <c r="N21">
        <f ca="1">IF(OFFSET('Project Map'!$E$2,N$2,0) = "Yes",Monthly!O21,0)</f>
        <v>0</v>
      </c>
      <c r="O21">
        <f ca="1">IF(OFFSET('Project Map'!$E$2,O$2,0) = "Yes",Monthly!P21,0)</f>
        <v>0</v>
      </c>
      <c r="P21">
        <f ca="1">IF(OFFSET('Project Map'!$E$2,P$2,0) = "Yes",Monthly!Q21,0)</f>
        <v>0</v>
      </c>
      <c r="Q21">
        <f ca="1">IF(OFFSET('Project Map'!$E$2,Q$2,0) = "Yes",Monthly!R21,0)</f>
        <v>0</v>
      </c>
      <c r="R21">
        <f ca="1">IF(OFFSET('Project Map'!$E$2,R$2,0) = "Yes",Monthly!S21,0)</f>
        <v>0</v>
      </c>
      <c r="S21">
        <f ca="1">IF(OFFSET('Project Map'!$E$2,S$2,0) = "Yes",Monthly!#REF!,0)</f>
        <v>0</v>
      </c>
      <c r="T21">
        <f ca="1">IF(OFFSET('Project Map'!$E$2,T$2,0) = "Yes",Monthly!#REF!,0)</f>
        <v>0</v>
      </c>
      <c r="U21">
        <f ca="1">IF(OFFSET('Project Map'!$E$2,U$2,0) = "Yes",Monthly!#REF!,0)</f>
        <v>0</v>
      </c>
    </row>
    <row r="22" spans="2:21" x14ac:dyDescent="0.25">
      <c r="B22" s="6">
        <v>46235</v>
      </c>
      <c r="C22">
        <f t="shared" ca="1" si="0"/>
        <v>0</v>
      </c>
      <c r="D22">
        <f ca="1">IF(OFFSET('Project Map'!$E$2,D$2,0) = "Yes",Monthly!E22,0)</f>
        <v>0</v>
      </c>
      <c r="E22">
        <f ca="1">IF(OFFSET('Project Map'!$E$2,E$2,0) = "Yes",Monthly!F22,0)</f>
        <v>0</v>
      </c>
      <c r="F22">
        <f ca="1">IF(OFFSET('Project Map'!$E$2,F$2,0) = "Yes",Monthly!G22,0)</f>
        <v>0</v>
      </c>
      <c r="G22">
        <f ca="1">IF(OFFSET('Project Map'!$E$2,G$2,0) = "Yes",Monthly!H22,0)</f>
        <v>0</v>
      </c>
      <c r="H22">
        <f ca="1">IF(OFFSET('Project Map'!$E$2,H$2,0) = "Yes",Monthly!I22,0)</f>
        <v>0</v>
      </c>
      <c r="I22">
        <f ca="1">IF(OFFSET('Project Map'!$E$2,I$2,0) = "Yes",Monthly!J22,0)</f>
        <v>0</v>
      </c>
      <c r="J22">
        <f ca="1">IF(OFFSET('Project Map'!$E$2,J$2,0) = "Yes",Monthly!K22,0)</f>
        <v>0</v>
      </c>
      <c r="K22">
        <f ca="1">IF(OFFSET('Project Map'!$E$2,K$2,0) = "Yes",Monthly!L22,0)</f>
        <v>0</v>
      </c>
      <c r="L22">
        <f ca="1">IF(OFFSET('Project Map'!$E$2,L$2,0) = "Yes",Monthly!M22,0)</f>
        <v>0</v>
      </c>
      <c r="M22">
        <f ca="1">IF(OFFSET('Project Map'!$E$2,M$2,0) = "Yes",Monthly!N22,0)</f>
        <v>0</v>
      </c>
      <c r="N22">
        <f ca="1">IF(OFFSET('Project Map'!$E$2,N$2,0) = "Yes",Monthly!O22,0)</f>
        <v>0</v>
      </c>
      <c r="O22">
        <f ca="1">IF(OFFSET('Project Map'!$E$2,O$2,0) = "Yes",Monthly!P22,0)</f>
        <v>0</v>
      </c>
      <c r="P22">
        <f ca="1">IF(OFFSET('Project Map'!$E$2,P$2,0) = "Yes",Monthly!Q22,0)</f>
        <v>0</v>
      </c>
      <c r="Q22">
        <f ca="1">IF(OFFSET('Project Map'!$E$2,Q$2,0) = "Yes",Monthly!R22,0)</f>
        <v>0</v>
      </c>
      <c r="R22">
        <f ca="1">IF(OFFSET('Project Map'!$E$2,R$2,0) = "Yes",Monthly!S22,0)</f>
        <v>0</v>
      </c>
      <c r="S22">
        <f ca="1">IF(OFFSET('Project Map'!$E$2,S$2,0) = "Yes",Monthly!#REF!,0)</f>
        <v>0</v>
      </c>
      <c r="T22">
        <f ca="1">IF(OFFSET('Project Map'!$E$2,T$2,0) = "Yes",Monthly!#REF!,0)</f>
        <v>0</v>
      </c>
      <c r="U22">
        <f ca="1">IF(OFFSET('Project Map'!$E$2,U$2,0) = "Yes",Monthly!#REF!,0)</f>
        <v>0</v>
      </c>
    </row>
    <row r="23" spans="2:21" x14ac:dyDescent="0.25">
      <c r="B23" s="6">
        <v>46266</v>
      </c>
      <c r="C23">
        <f t="shared" ca="1" si="0"/>
        <v>0</v>
      </c>
      <c r="D23">
        <f ca="1">IF(OFFSET('Project Map'!$E$2,D$2,0) = "Yes",Monthly!E23,0)</f>
        <v>0</v>
      </c>
      <c r="E23">
        <f ca="1">IF(OFFSET('Project Map'!$E$2,E$2,0) = "Yes",Monthly!F23,0)</f>
        <v>0</v>
      </c>
      <c r="F23">
        <f ca="1">IF(OFFSET('Project Map'!$E$2,F$2,0) = "Yes",Monthly!G23,0)</f>
        <v>0</v>
      </c>
      <c r="G23">
        <f ca="1">IF(OFFSET('Project Map'!$E$2,G$2,0) = "Yes",Monthly!H23,0)</f>
        <v>0</v>
      </c>
      <c r="H23">
        <f ca="1">IF(OFFSET('Project Map'!$E$2,H$2,0) = "Yes",Monthly!I23,0)</f>
        <v>0</v>
      </c>
      <c r="I23">
        <f ca="1">IF(OFFSET('Project Map'!$E$2,I$2,0) = "Yes",Monthly!J23,0)</f>
        <v>0</v>
      </c>
      <c r="J23">
        <f ca="1">IF(OFFSET('Project Map'!$E$2,J$2,0) = "Yes",Monthly!K23,0)</f>
        <v>0</v>
      </c>
      <c r="K23">
        <f ca="1">IF(OFFSET('Project Map'!$E$2,K$2,0) = "Yes",Monthly!L23,0)</f>
        <v>0</v>
      </c>
      <c r="L23">
        <f ca="1">IF(OFFSET('Project Map'!$E$2,L$2,0) = "Yes",Monthly!M23,0)</f>
        <v>0</v>
      </c>
      <c r="M23">
        <f ca="1">IF(OFFSET('Project Map'!$E$2,M$2,0) = "Yes",Monthly!N23,0)</f>
        <v>0</v>
      </c>
      <c r="N23">
        <f ca="1">IF(OFFSET('Project Map'!$E$2,N$2,0) = "Yes",Monthly!O23,0)</f>
        <v>0</v>
      </c>
      <c r="O23">
        <f ca="1">IF(OFFSET('Project Map'!$E$2,O$2,0) = "Yes",Monthly!P23,0)</f>
        <v>0</v>
      </c>
      <c r="P23">
        <f ca="1">IF(OFFSET('Project Map'!$E$2,P$2,0) = "Yes",Monthly!Q23,0)</f>
        <v>0</v>
      </c>
      <c r="Q23">
        <f ca="1">IF(OFFSET('Project Map'!$E$2,Q$2,0) = "Yes",Monthly!R23,0)</f>
        <v>0</v>
      </c>
      <c r="R23">
        <f ca="1">IF(OFFSET('Project Map'!$E$2,R$2,0) = "Yes",Monthly!S23,0)</f>
        <v>0</v>
      </c>
      <c r="S23">
        <f ca="1">IF(OFFSET('Project Map'!$E$2,S$2,0) = "Yes",Monthly!#REF!,0)</f>
        <v>0</v>
      </c>
      <c r="T23">
        <f ca="1">IF(OFFSET('Project Map'!$E$2,T$2,0) = "Yes",Monthly!#REF!,0)</f>
        <v>0</v>
      </c>
      <c r="U23">
        <f ca="1">IF(OFFSET('Project Map'!$E$2,U$2,0) = "Yes",Monthly!#REF!,0)</f>
        <v>0</v>
      </c>
    </row>
    <row r="24" spans="2:21" x14ac:dyDescent="0.25">
      <c r="B24" s="6">
        <v>46296</v>
      </c>
      <c r="C24">
        <f t="shared" ca="1" si="0"/>
        <v>0</v>
      </c>
      <c r="D24">
        <f ca="1">IF(OFFSET('Project Map'!$E$2,D$2,0) = "Yes",Monthly!E24,0)</f>
        <v>0</v>
      </c>
      <c r="E24">
        <f ca="1">IF(OFFSET('Project Map'!$E$2,E$2,0) = "Yes",Monthly!F24,0)</f>
        <v>0</v>
      </c>
      <c r="F24">
        <f ca="1">IF(OFFSET('Project Map'!$E$2,F$2,0) = "Yes",Monthly!G24,0)</f>
        <v>0</v>
      </c>
      <c r="G24">
        <f ca="1">IF(OFFSET('Project Map'!$E$2,G$2,0) = "Yes",Monthly!H24,0)</f>
        <v>0</v>
      </c>
      <c r="H24">
        <f ca="1">IF(OFFSET('Project Map'!$E$2,H$2,0) = "Yes",Monthly!I24,0)</f>
        <v>0</v>
      </c>
      <c r="I24">
        <f ca="1">IF(OFFSET('Project Map'!$E$2,I$2,0) = "Yes",Monthly!J24,0)</f>
        <v>0</v>
      </c>
      <c r="J24">
        <f ca="1">IF(OFFSET('Project Map'!$E$2,J$2,0) = "Yes",Monthly!K24,0)</f>
        <v>0</v>
      </c>
      <c r="K24">
        <f ca="1">IF(OFFSET('Project Map'!$E$2,K$2,0) = "Yes",Monthly!L24,0)</f>
        <v>0</v>
      </c>
      <c r="L24">
        <f ca="1">IF(OFFSET('Project Map'!$E$2,L$2,0) = "Yes",Monthly!M24,0)</f>
        <v>0</v>
      </c>
      <c r="M24">
        <f ca="1">IF(OFFSET('Project Map'!$E$2,M$2,0) = "Yes",Monthly!N24,0)</f>
        <v>0</v>
      </c>
      <c r="N24">
        <f ca="1">IF(OFFSET('Project Map'!$E$2,N$2,0) = "Yes",Monthly!O24,0)</f>
        <v>0</v>
      </c>
      <c r="O24">
        <f ca="1">IF(OFFSET('Project Map'!$E$2,O$2,0) = "Yes",Monthly!P24,0)</f>
        <v>0</v>
      </c>
      <c r="P24">
        <f ca="1">IF(OFFSET('Project Map'!$E$2,P$2,0) = "Yes",Monthly!Q24,0)</f>
        <v>0</v>
      </c>
      <c r="Q24">
        <f ca="1">IF(OFFSET('Project Map'!$E$2,Q$2,0) = "Yes",Monthly!R24,0)</f>
        <v>0</v>
      </c>
      <c r="R24">
        <f ca="1">IF(OFFSET('Project Map'!$E$2,R$2,0) = "Yes",Monthly!S24,0)</f>
        <v>0</v>
      </c>
      <c r="S24">
        <f ca="1">IF(OFFSET('Project Map'!$E$2,S$2,0) = "Yes",Monthly!#REF!,0)</f>
        <v>0</v>
      </c>
      <c r="T24">
        <f ca="1">IF(OFFSET('Project Map'!$E$2,T$2,0) = "Yes",Monthly!#REF!,0)</f>
        <v>0</v>
      </c>
      <c r="U24">
        <f ca="1">IF(OFFSET('Project Map'!$E$2,U$2,0) = "Yes",Monthly!#REF!,0)</f>
        <v>0</v>
      </c>
    </row>
    <row r="25" spans="2:21" x14ac:dyDescent="0.25">
      <c r="B25" s="6">
        <v>46327</v>
      </c>
      <c r="C25">
        <f t="shared" ca="1" si="0"/>
        <v>0</v>
      </c>
      <c r="D25">
        <f ca="1">IF(OFFSET('Project Map'!$E$2,D$2,0) = "Yes",Monthly!E25,0)</f>
        <v>0</v>
      </c>
      <c r="E25">
        <f ca="1">IF(OFFSET('Project Map'!$E$2,E$2,0) = "Yes",Monthly!F25,0)</f>
        <v>0</v>
      </c>
      <c r="F25">
        <f ca="1">IF(OFFSET('Project Map'!$E$2,F$2,0) = "Yes",Monthly!G25,0)</f>
        <v>0</v>
      </c>
      <c r="G25">
        <f ca="1">IF(OFFSET('Project Map'!$E$2,G$2,0) = "Yes",Monthly!H25,0)</f>
        <v>0</v>
      </c>
      <c r="H25">
        <f ca="1">IF(OFFSET('Project Map'!$E$2,H$2,0) = "Yes",Monthly!I25,0)</f>
        <v>0</v>
      </c>
      <c r="I25">
        <f ca="1">IF(OFFSET('Project Map'!$E$2,I$2,0) = "Yes",Monthly!J25,0)</f>
        <v>0</v>
      </c>
      <c r="J25">
        <f ca="1">IF(OFFSET('Project Map'!$E$2,J$2,0) = "Yes",Monthly!K25,0)</f>
        <v>0</v>
      </c>
      <c r="K25">
        <f ca="1">IF(OFFSET('Project Map'!$E$2,K$2,0) = "Yes",Monthly!L25,0)</f>
        <v>0</v>
      </c>
      <c r="L25">
        <f ca="1">IF(OFFSET('Project Map'!$E$2,L$2,0) = "Yes",Monthly!M25,0)</f>
        <v>0</v>
      </c>
      <c r="M25">
        <f ca="1">IF(OFFSET('Project Map'!$E$2,M$2,0) = "Yes",Monthly!N25,0)</f>
        <v>0</v>
      </c>
      <c r="N25">
        <f ca="1">IF(OFFSET('Project Map'!$E$2,N$2,0) = "Yes",Monthly!O25,0)</f>
        <v>0</v>
      </c>
      <c r="O25">
        <f ca="1">IF(OFFSET('Project Map'!$E$2,O$2,0) = "Yes",Monthly!P25,0)</f>
        <v>0</v>
      </c>
      <c r="P25">
        <f ca="1">IF(OFFSET('Project Map'!$E$2,P$2,0) = "Yes",Monthly!Q25,0)</f>
        <v>0</v>
      </c>
      <c r="Q25">
        <f ca="1">IF(OFFSET('Project Map'!$E$2,Q$2,0) = "Yes",Monthly!R25,0)</f>
        <v>0</v>
      </c>
      <c r="R25">
        <f ca="1">IF(OFFSET('Project Map'!$E$2,R$2,0) = "Yes",Monthly!S25,0)</f>
        <v>0</v>
      </c>
      <c r="S25">
        <f ca="1">IF(OFFSET('Project Map'!$E$2,S$2,0) = "Yes",Monthly!#REF!,0)</f>
        <v>0</v>
      </c>
      <c r="T25">
        <f ca="1">IF(OFFSET('Project Map'!$E$2,T$2,0) = "Yes",Monthly!#REF!,0)</f>
        <v>0</v>
      </c>
      <c r="U25">
        <f ca="1">IF(OFFSET('Project Map'!$E$2,U$2,0) = "Yes",Monthly!#REF!,0)</f>
        <v>0</v>
      </c>
    </row>
    <row r="26" spans="2:21" x14ac:dyDescent="0.25">
      <c r="B26" s="6">
        <v>46357</v>
      </c>
      <c r="C26">
        <f t="shared" ca="1" si="0"/>
        <v>0</v>
      </c>
      <c r="D26">
        <f ca="1">IF(OFFSET('Project Map'!$E$2,D$2,0) = "Yes",Monthly!E26,0)</f>
        <v>0</v>
      </c>
      <c r="E26">
        <f ca="1">IF(OFFSET('Project Map'!$E$2,E$2,0) = "Yes",Monthly!F26,0)</f>
        <v>0</v>
      </c>
      <c r="F26">
        <f ca="1">IF(OFFSET('Project Map'!$E$2,F$2,0) = "Yes",Monthly!G26,0)</f>
        <v>0</v>
      </c>
      <c r="G26">
        <f ca="1">IF(OFFSET('Project Map'!$E$2,G$2,0) = "Yes",Monthly!H26,0)</f>
        <v>0</v>
      </c>
      <c r="H26">
        <f ca="1">IF(OFFSET('Project Map'!$E$2,H$2,0) = "Yes",Monthly!I26,0)</f>
        <v>0</v>
      </c>
      <c r="I26">
        <f ca="1">IF(OFFSET('Project Map'!$E$2,I$2,0) = "Yes",Monthly!J26,0)</f>
        <v>0</v>
      </c>
      <c r="J26">
        <f ca="1">IF(OFFSET('Project Map'!$E$2,J$2,0) = "Yes",Monthly!K26,0)</f>
        <v>0</v>
      </c>
      <c r="K26">
        <f ca="1">IF(OFFSET('Project Map'!$E$2,K$2,0) = "Yes",Monthly!L26,0)</f>
        <v>0</v>
      </c>
      <c r="L26">
        <f ca="1">IF(OFFSET('Project Map'!$E$2,L$2,0) = "Yes",Monthly!M26,0)</f>
        <v>0</v>
      </c>
      <c r="M26">
        <f ca="1">IF(OFFSET('Project Map'!$E$2,M$2,0) = "Yes",Monthly!N26,0)</f>
        <v>0</v>
      </c>
      <c r="N26">
        <f ca="1">IF(OFFSET('Project Map'!$E$2,N$2,0) = "Yes",Monthly!O26,0)</f>
        <v>0</v>
      </c>
      <c r="O26">
        <f ca="1">IF(OFFSET('Project Map'!$E$2,O$2,0) = "Yes",Monthly!P26,0)</f>
        <v>0</v>
      </c>
      <c r="P26">
        <f ca="1">IF(OFFSET('Project Map'!$E$2,P$2,0) = "Yes",Monthly!Q26,0)</f>
        <v>0</v>
      </c>
      <c r="Q26">
        <f ca="1">IF(OFFSET('Project Map'!$E$2,Q$2,0) = "Yes",Monthly!R26,0)</f>
        <v>0</v>
      </c>
      <c r="R26">
        <f ca="1">IF(OFFSET('Project Map'!$E$2,R$2,0) = "Yes",Monthly!S26,0)</f>
        <v>0</v>
      </c>
      <c r="S26">
        <f ca="1">IF(OFFSET('Project Map'!$E$2,S$2,0) = "Yes",Monthly!#REF!,0)</f>
        <v>0</v>
      </c>
      <c r="T26">
        <f ca="1">IF(OFFSET('Project Map'!$E$2,T$2,0) = "Yes",Monthly!#REF!,0)</f>
        <v>0</v>
      </c>
      <c r="U26">
        <f ca="1">IF(OFFSET('Project Map'!$E$2,U$2,0) = "Yes",Monthly!#REF!,0)</f>
        <v>0</v>
      </c>
    </row>
    <row r="27" spans="2:21" x14ac:dyDescent="0.25">
      <c r="B27" s="6">
        <v>46388</v>
      </c>
      <c r="C27">
        <f t="shared" ca="1" si="0"/>
        <v>75</v>
      </c>
      <c r="D27">
        <f ca="1">IF(OFFSET('Project Map'!$E$2,D$2,0) = "Yes",Monthly!E27,0)</f>
        <v>0</v>
      </c>
      <c r="E27">
        <f ca="1">IF(OFFSET('Project Map'!$E$2,E$2,0) = "Yes",Monthly!F27,0)</f>
        <v>75</v>
      </c>
      <c r="F27">
        <f ca="1">IF(OFFSET('Project Map'!$E$2,F$2,0) = "Yes",Monthly!G27,0)</f>
        <v>0</v>
      </c>
      <c r="G27">
        <f ca="1">IF(OFFSET('Project Map'!$E$2,G$2,0) = "Yes",Monthly!H27,0)</f>
        <v>0</v>
      </c>
      <c r="H27">
        <f ca="1">IF(OFFSET('Project Map'!$E$2,H$2,0) = "Yes",Monthly!I27,0)</f>
        <v>0</v>
      </c>
      <c r="I27">
        <f ca="1">IF(OFFSET('Project Map'!$E$2,I$2,0) = "Yes",Monthly!J27,0)</f>
        <v>0</v>
      </c>
      <c r="J27">
        <f ca="1">IF(OFFSET('Project Map'!$E$2,J$2,0) = "Yes",Monthly!K27,0)</f>
        <v>0</v>
      </c>
      <c r="K27">
        <f ca="1">IF(OFFSET('Project Map'!$E$2,K$2,0) = "Yes",Monthly!L27,0)</f>
        <v>0</v>
      </c>
      <c r="L27">
        <f ca="1">IF(OFFSET('Project Map'!$E$2,L$2,0) = "Yes",Monthly!M27,0)</f>
        <v>0</v>
      </c>
      <c r="M27">
        <f ca="1">IF(OFFSET('Project Map'!$E$2,M$2,0) = "Yes",Monthly!N27,0)</f>
        <v>0</v>
      </c>
      <c r="N27">
        <f ca="1">IF(OFFSET('Project Map'!$E$2,N$2,0) = "Yes",Monthly!O27,0)</f>
        <v>0</v>
      </c>
      <c r="O27">
        <f ca="1">IF(OFFSET('Project Map'!$E$2,O$2,0) = "Yes",Monthly!P27,0)</f>
        <v>0</v>
      </c>
      <c r="P27">
        <f ca="1">IF(OFFSET('Project Map'!$E$2,P$2,0) = "Yes",Monthly!Q27,0)</f>
        <v>0</v>
      </c>
      <c r="Q27">
        <f ca="1">IF(OFFSET('Project Map'!$E$2,Q$2,0) = "Yes",Monthly!R27,0)</f>
        <v>0</v>
      </c>
      <c r="R27">
        <f ca="1">IF(OFFSET('Project Map'!$E$2,R$2,0) = "Yes",Monthly!S27,0)</f>
        <v>0</v>
      </c>
      <c r="S27">
        <f ca="1">IF(OFFSET('Project Map'!$E$2,S$2,0) = "Yes",Monthly!#REF!,0)</f>
        <v>0</v>
      </c>
      <c r="T27">
        <f ca="1">IF(OFFSET('Project Map'!$E$2,T$2,0) = "Yes",Monthly!#REF!,0)</f>
        <v>0</v>
      </c>
      <c r="U27">
        <f ca="1">IF(OFFSET('Project Map'!$E$2,U$2,0) = "Yes",Monthly!#REF!,0)</f>
        <v>0</v>
      </c>
    </row>
    <row r="28" spans="2:21" x14ac:dyDescent="0.25">
      <c r="B28" s="6">
        <v>46419</v>
      </c>
      <c r="C28">
        <f t="shared" ca="1" si="0"/>
        <v>75</v>
      </c>
      <c r="D28">
        <f ca="1">IF(OFFSET('Project Map'!$E$2,D$2,0) = "Yes",Monthly!E28,0)</f>
        <v>0</v>
      </c>
      <c r="E28">
        <f ca="1">IF(OFFSET('Project Map'!$E$2,E$2,0) = "Yes",Monthly!F28,0)</f>
        <v>75</v>
      </c>
      <c r="F28">
        <f ca="1">IF(OFFSET('Project Map'!$E$2,F$2,0) = "Yes",Monthly!G28,0)</f>
        <v>0</v>
      </c>
      <c r="G28">
        <f ca="1">IF(OFFSET('Project Map'!$E$2,G$2,0) = "Yes",Monthly!H28,0)</f>
        <v>0</v>
      </c>
      <c r="H28">
        <f ca="1">IF(OFFSET('Project Map'!$E$2,H$2,0) = "Yes",Monthly!I28,0)</f>
        <v>0</v>
      </c>
      <c r="I28">
        <f ca="1">IF(OFFSET('Project Map'!$E$2,I$2,0) = "Yes",Monthly!J28,0)</f>
        <v>0</v>
      </c>
      <c r="J28">
        <f ca="1">IF(OFFSET('Project Map'!$E$2,J$2,0) = "Yes",Monthly!K28,0)</f>
        <v>0</v>
      </c>
      <c r="K28">
        <f ca="1">IF(OFFSET('Project Map'!$E$2,K$2,0) = "Yes",Monthly!L28,0)</f>
        <v>0</v>
      </c>
      <c r="L28">
        <f ca="1">IF(OFFSET('Project Map'!$E$2,L$2,0) = "Yes",Monthly!M28,0)</f>
        <v>0</v>
      </c>
      <c r="M28">
        <f ca="1">IF(OFFSET('Project Map'!$E$2,M$2,0) = "Yes",Monthly!N28,0)</f>
        <v>0</v>
      </c>
      <c r="N28">
        <f ca="1">IF(OFFSET('Project Map'!$E$2,N$2,0) = "Yes",Monthly!O28,0)</f>
        <v>0</v>
      </c>
      <c r="O28">
        <f ca="1">IF(OFFSET('Project Map'!$E$2,O$2,0) = "Yes",Monthly!P28,0)</f>
        <v>0</v>
      </c>
      <c r="P28">
        <f ca="1">IF(OFFSET('Project Map'!$E$2,P$2,0) = "Yes",Monthly!Q28,0)</f>
        <v>0</v>
      </c>
      <c r="Q28">
        <f ca="1">IF(OFFSET('Project Map'!$E$2,Q$2,0) = "Yes",Monthly!R28,0)</f>
        <v>0</v>
      </c>
      <c r="R28">
        <f ca="1">IF(OFFSET('Project Map'!$E$2,R$2,0) = "Yes",Monthly!S28,0)</f>
        <v>0</v>
      </c>
      <c r="S28">
        <f ca="1">IF(OFFSET('Project Map'!$E$2,S$2,0) = "Yes",Monthly!#REF!,0)</f>
        <v>0</v>
      </c>
      <c r="T28">
        <f ca="1">IF(OFFSET('Project Map'!$E$2,T$2,0) = "Yes",Monthly!#REF!,0)</f>
        <v>0</v>
      </c>
      <c r="U28">
        <f ca="1">IF(OFFSET('Project Map'!$E$2,U$2,0) = "Yes",Monthly!#REF!,0)</f>
        <v>0</v>
      </c>
    </row>
    <row r="29" spans="2:21" x14ac:dyDescent="0.25">
      <c r="B29" s="6">
        <v>46447</v>
      </c>
      <c r="C29">
        <f t="shared" ca="1" si="0"/>
        <v>75</v>
      </c>
      <c r="D29">
        <f ca="1">IF(OFFSET('Project Map'!$E$2,D$2,0) = "Yes",Monthly!E29,0)</f>
        <v>0</v>
      </c>
      <c r="E29">
        <f ca="1">IF(OFFSET('Project Map'!$E$2,E$2,0) = "Yes",Monthly!F29,0)</f>
        <v>75</v>
      </c>
      <c r="F29">
        <f ca="1">IF(OFFSET('Project Map'!$E$2,F$2,0) = "Yes",Monthly!G29,0)</f>
        <v>0</v>
      </c>
      <c r="G29">
        <f ca="1">IF(OFFSET('Project Map'!$E$2,G$2,0) = "Yes",Monthly!H29,0)</f>
        <v>0</v>
      </c>
      <c r="H29">
        <f ca="1">IF(OFFSET('Project Map'!$E$2,H$2,0) = "Yes",Monthly!I29,0)</f>
        <v>0</v>
      </c>
      <c r="I29">
        <f ca="1">IF(OFFSET('Project Map'!$E$2,I$2,0) = "Yes",Monthly!J29,0)</f>
        <v>0</v>
      </c>
      <c r="J29">
        <f ca="1">IF(OFFSET('Project Map'!$E$2,J$2,0) = "Yes",Monthly!K29,0)</f>
        <v>0</v>
      </c>
      <c r="K29">
        <f ca="1">IF(OFFSET('Project Map'!$E$2,K$2,0) = "Yes",Monthly!L29,0)</f>
        <v>0</v>
      </c>
      <c r="L29">
        <f ca="1">IF(OFFSET('Project Map'!$E$2,L$2,0) = "Yes",Monthly!M29,0)</f>
        <v>0</v>
      </c>
      <c r="M29">
        <f ca="1">IF(OFFSET('Project Map'!$E$2,M$2,0) = "Yes",Monthly!N29,0)</f>
        <v>0</v>
      </c>
      <c r="N29">
        <f ca="1">IF(OFFSET('Project Map'!$E$2,N$2,0) = "Yes",Monthly!O29,0)</f>
        <v>0</v>
      </c>
      <c r="O29">
        <f ca="1">IF(OFFSET('Project Map'!$E$2,O$2,0) = "Yes",Monthly!P29,0)</f>
        <v>0</v>
      </c>
      <c r="P29">
        <f ca="1">IF(OFFSET('Project Map'!$E$2,P$2,0) = "Yes",Monthly!Q29,0)</f>
        <v>0</v>
      </c>
      <c r="Q29">
        <f ca="1">IF(OFFSET('Project Map'!$E$2,Q$2,0) = "Yes",Monthly!R29,0)</f>
        <v>0</v>
      </c>
      <c r="R29">
        <f ca="1">IF(OFFSET('Project Map'!$E$2,R$2,0) = "Yes",Monthly!S29,0)</f>
        <v>0</v>
      </c>
      <c r="S29">
        <f ca="1">IF(OFFSET('Project Map'!$E$2,S$2,0) = "Yes",Monthly!#REF!,0)</f>
        <v>0</v>
      </c>
      <c r="T29">
        <f ca="1">IF(OFFSET('Project Map'!$E$2,T$2,0) = "Yes",Monthly!#REF!,0)</f>
        <v>0</v>
      </c>
      <c r="U29">
        <f ca="1">IF(OFFSET('Project Map'!$E$2,U$2,0) = "Yes",Monthly!#REF!,0)</f>
        <v>0</v>
      </c>
    </row>
    <row r="30" spans="2:21" x14ac:dyDescent="0.25">
      <c r="B30" s="6">
        <v>46478</v>
      </c>
      <c r="C30">
        <f t="shared" ca="1" si="0"/>
        <v>75</v>
      </c>
      <c r="D30">
        <f ca="1">IF(OFFSET('Project Map'!$E$2,D$2,0) = "Yes",Monthly!E30,0)</f>
        <v>0</v>
      </c>
      <c r="E30">
        <f ca="1">IF(OFFSET('Project Map'!$E$2,E$2,0) = "Yes",Monthly!F30,0)</f>
        <v>75</v>
      </c>
      <c r="F30">
        <f ca="1">IF(OFFSET('Project Map'!$E$2,F$2,0) = "Yes",Monthly!G30,0)</f>
        <v>0</v>
      </c>
      <c r="G30">
        <f ca="1">IF(OFFSET('Project Map'!$E$2,G$2,0) = "Yes",Monthly!H30,0)</f>
        <v>0</v>
      </c>
      <c r="H30">
        <f ca="1">IF(OFFSET('Project Map'!$E$2,H$2,0) = "Yes",Monthly!I30,0)</f>
        <v>0</v>
      </c>
      <c r="I30">
        <f ca="1">IF(OFFSET('Project Map'!$E$2,I$2,0) = "Yes",Monthly!J30,0)</f>
        <v>0</v>
      </c>
      <c r="J30">
        <f ca="1">IF(OFFSET('Project Map'!$E$2,J$2,0) = "Yes",Monthly!K30,0)</f>
        <v>0</v>
      </c>
      <c r="K30">
        <f ca="1">IF(OFFSET('Project Map'!$E$2,K$2,0) = "Yes",Monthly!L30,0)</f>
        <v>0</v>
      </c>
      <c r="L30">
        <f ca="1">IF(OFFSET('Project Map'!$E$2,L$2,0) = "Yes",Monthly!M30,0)</f>
        <v>0</v>
      </c>
      <c r="M30">
        <f ca="1">IF(OFFSET('Project Map'!$E$2,M$2,0) = "Yes",Monthly!N30,0)</f>
        <v>0</v>
      </c>
      <c r="N30">
        <f ca="1">IF(OFFSET('Project Map'!$E$2,N$2,0) = "Yes",Monthly!O30,0)</f>
        <v>0</v>
      </c>
      <c r="O30">
        <f ca="1">IF(OFFSET('Project Map'!$E$2,O$2,0) = "Yes",Monthly!P30,0)</f>
        <v>0</v>
      </c>
      <c r="P30">
        <f ca="1">IF(OFFSET('Project Map'!$E$2,P$2,0) = "Yes",Monthly!Q30,0)</f>
        <v>0</v>
      </c>
      <c r="Q30">
        <f ca="1">IF(OFFSET('Project Map'!$E$2,Q$2,0) = "Yes",Monthly!R30,0)</f>
        <v>0</v>
      </c>
      <c r="R30">
        <f ca="1">IF(OFFSET('Project Map'!$E$2,R$2,0) = "Yes",Monthly!S30,0)</f>
        <v>0</v>
      </c>
      <c r="S30">
        <f ca="1">IF(OFFSET('Project Map'!$E$2,S$2,0) = "Yes",Monthly!#REF!,0)</f>
        <v>0</v>
      </c>
      <c r="T30">
        <f ca="1">IF(OFFSET('Project Map'!$E$2,T$2,0) = "Yes",Monthly!#REF!,0)</f>
        <v>0</v>
      </c>
      <c r="U30">
        <f ca="1">IF(OFFSET('Project Map'!$E$2,U$2,0) = "Yes",Monthly!#REF!,0)</f>
        <v>0</v>
      </c>
    </row>
    <row r="31" spans="2:21" x14ac:dyDescent="0.25">
      <c r="B31" s="6">
        <v>46508</v>
      </c>
      <c r="C31">
        <f t="shared" ca="1" si="0"/>
        <v>75</v>
      </c>
      <c r="D31">
        <f ca="1">IF(OFFSET('Project Map'!$E$2,D$2,0) = "Yes",Monthly!E31,0)</f>
        <v>0</v>
      </c>
      <c r="E31">
        <f ca="1">IF(OFFSET('Project Map'!$E$2,E$2,0) = "Yes",Monthly!F31,0)</f>
        <v>75</v>
      </c>
      <c r="F31">
        <f ca="1">IF(OFFSET('Project Map'!$E$2,F$2,0) = "Yes",Monthly!G31,0)</f>
        <v>0</v>
      </c>
      <c r="G31">
        <f ca="1">IF(OFFSET('Project Map'!$E$2,G$2,0) = "Yes",Monthly!H31,0)</f>
        <v>0</v>
      </c>
      <c r="H31">
        <f ca="1">IF(OFFSET('Project Map'!$E$2,H$2,0) = "Yes",Monthly!I31,0)</f>
        <v>0</v>
      </c>
      <c r="I31">
        <f ca="1">IF(OFFSET('Project Map'!$E$2,I$2,0) = "Yes",Monthly!J31,0)</f>
        <v>0</v>
      </c>
      <c r="J31">
        <f ca="1">IF(OFFSET('Project Map'!$E$2,J$2,0) = "Yes",Monthly!K31,0)</f>
        <v>0</v>
      </c>
      <c r="K31">
        <f ca="1">IF(OFFSET('Project Map'!$E$2,K$2,0) = "Yes",Monthly!L31,0)</f>
        <v>0</v>
      </c>
      <c r="L31">
        <f ca="1">IF(OFFSET('Project Map'!$E$2,L$2,0) = "Yes",Monthly!M31,0)</f>
        <v>0</v>
      </c>
      <c r="M31">
        <f ca="1">IF(OFFSET('Project Map'!$E$2,M$2,0) = "Yes",Monthly!N31,0)</f>
        <v>0</v>
      </c>
      <c r="N31">
        <f ca="1">IF(OFFSET('Project Map'!$E$2,N$2,0) = "Yes",Monthly!O31,0)</f>
        <v>0</v>
      </c>
      <c r="O31">
        <f ca="1">IF(OFFSET('Project Map'!$E$2,O$2,0) = "Yes",Monthly!P31,0)</f>
        <v>0</v>
      </c>
      <c r="P31">
        <f ca="1">IF(OFFSET('Project Map'!$E$2,P$2,0) = "Yes",Monthly!Q31,0)</f>
        <v>0</v>
      </c>
      <c r="Q31">
        <f ca="1">IF(OFFSET('Project Map'!$E$2,Q$2,0) = "Yes",Monthly!R31,0)</f>
        <v>0</v>
      </c>
      <c r="R31">
        <f ca="1">IF(OFFSET('Project Map'!$E$2,R$2,0) = "Yes",Monthly!S31,0)</f>
        <v>0</v>
      </c>
      <c r="S31">
        <f ca="1">IF(OFFSET('Project Map'!$E$2,S$2,0) = "Yes",Monthly!#REF!,0)</f>
        <v>0</v>
      </c>
      <c r="T31">
        <f ca="1">IF(OFFSET('Project Map'!$E$2,T$2,0) = "Yes",Monthly!#REF!,0)</f>
        <v>0</v>
      </c>
      <c r="U31">
        <f ca="1">IF(OFFSET('Project Map'!$E$2,U$2,0) = "Yes",Monthly!#REF!,0)</f>
        <v>0</v>
      </c>
    </row>
    <row r="32" spans="2:21" x14ac:dyDescent="0.25">
      <c r="B32" s="6">
        <v>46539</v>
      </c>
      <c r="C32">
        <f t="shared" ca="1" si="0"/>
        <v>75</v>
      </c>
      <c r="D32">
        <f ca="1">IF(OFFSET('Project Map'!$E$2,D$2,0) = "Yes",Monthly!E32,0)</f>
        <v>0</v>
      </c>
      <c r="E32">
        <f ca="1">IF(OFFSET('Project Map'!$E$2,E$2,0) = "Yes",Monthly!F32,0)</f>
        <v>75</v>
      </c>
      <c r="F32">
        <f ca="1">IF(OFFSET('Project Map'!$E$2,F$2,0) = "Yes",Monthly!G32,0)</f>
        <v>0</v>
      </c>
      <c r="G32">
        <f ca="1">IF(OFFSET('Project Map'!$E$2,G$2,0) = "Yes",Monthly!H32,0)</f>
        <v>0</v>
      </c>
      <c r="H32">
        <f ca="1">IF(OFFSET('Project Map'!$E$2,H$2,0) = "Yes",Monthly!I32,0)</f>
        <v>0</v>
      </c>
      <c r="I32">
        <f ca="1">IF(OFFSET('Project Map'!$E$2,I$2,0) = "Yes",Monthly!J32,0)</f>
        <v>0</v>
      </c>
      <c r="J32">
        <f ca="1">IF(OFFSET('Project Map'!$E$2,J$2,0) = "Yes",Monthly!K32,0)</f>
        <v>0</v>
      </c>
      <c r="K32">
        <f ca="1">IF(OFFSET('Project Map'!$E$2,K$2,0) = "Yes",Monthly!L32,0)</f>
        <v>0</v>
      </c>
      <c r="L32">
        <f ca="1">IF(OFFSET('Project Map'!$E$2,L$2,0) = "Yes",Monthly!M32,0)</f>
        <v>0</v>
      </c>
      <c r="M32">
        <f ca="1">IF(OFFSET('Project Map'!$E$2,M$2,0) = "Yes",Monthly!N32,0)</f>
        <v>0</v>
      </c>
      <c r="N32">
        <f ca="1">IF(OFFSET('Project Map'!$E$2,N$2,0) = "Yes",Monthly!O32,0)</f>
        <v>0</v>
      </c>
      <c r="O32">
        <f ca="1">IF(OFFSET('Project Map'!$E$2,O$2,0) = "Yes",Monthly!P32,0)</f>
        <v>0</v>
      </c>
      <c r="P32">
        <f ca="1">IF(OFFSET('Project Map'!$E$2,P$2,0) = "Yes",Monthly!Q32,0)</f>
        <v>0</v>
      </c>
      <c r="Q32">
        <f ca="1">IF(OFFSET('Project Map'!$E$2,Q$2,0) = "Yes",Monthly!R32,0)</f>
        <v>0</v>
      </c>
      <c r="R32">
        <f ca="1">IF(OFFSET('Project Map'!$E$2,R$2,0) = "Yes",Monthly!S32,0)</f>
        <v>0</v>
      </c>
      <c r="S32">
        <f ca="1">IF(OFFSET('Project Map'!$E$2,S$2,0) = "Yes",Monthly!#REF!,0)</f>
        <v>0</v>
      </c>
      <c r="T32">
        <f ca="1">IF(OFFSET('Project Map'!$E$2,T$2,0) = "Yes",Monthly!#REF!,0)</f>
        <v>0</v>
      </c>
      <c r="U32">
        <f ca="1">IF(OFFSET('Project Map'!$E$2,U$2,0) = "Yes",Monthly!#REF!,0)</f>
        <v>0</v>
      </c>
    </row>
    <row r="33" spans="2:21" x14ac:dyDescent="0.25">
      <c r="B33" s="6">
        <v>46569</v>
      </c>
      <c r="C33">
        <f t="shared" ca="1" si="0"/>
        <v>150</v>
      </c>
      <c r="D33">
        <f ca="1">IF(OFFSET('Project Map'!$E$2,D$2,0) = "Yes",Monthly!E33,0)</f>
        <v>0</v>
      </c>
      <c r="E33">
        <f ca="1">IF(OFFSET('Project Map'!$E$2,E$2,0) = "Yes",Monthly!F33,0)</f>
        <v>150</v>
      </c>
      <c r="F33">
        <f ca="1">IF(OFFSET('Project Map'!$E$2,F$2,0) = "Yes",Monthly!G33,0)</f>
        <v>0</v>
      </c>
      <c r="G33">
        <f ca="1">IF(OFFSET('Project Map'!$E$2,G$2,0) = "Yes",Monthly!H33,0)</f>
        <v>0</v>
      </c>
      <c r="H33">
        <f ca="1">IF(OFFSET('Project Map'!$E$2,H$2,0) = "Yes",Monthly!I33,0)</f>
        <v>0</v>
      </c>
      <c r="I33">
        <f ca="1">IF(OFFSET('Project Map'!$E$2,I$2,0) = "Yes",Monthly!J33,0)</f>
        <v>0</v>
      </c>
      <c r="J33">
        <f ca="1">IF(OFFSET('Project Map'!$E$2,J$2,0) = "Yes",Monthly!K33,0)</f>
        <v>0</v>
      </c>
      <c r="K33">
        <f ca="1">IF(OFFSET('Project Map'!$E$2,K$2,0) = "Yes",Monthly!L33,0)</f>
        <v>0</v>
      </c>
      <c r="L33">
        <f ca="1">IF(OFFSET('Project Map'!$E$2,L$2,0) = "Yes",Monthly!M33,0)</f>
        <v>0</v>
      </c>
      <c r="M33">
        <f ca="1">IF(OFFSET('Project Map'!$E$2,M$2,0) = "Yes",Monthly!N33,0)</f>
        <v>0</v>
      </c>
      <c r="N33">
        <f ca="1">IF(OFFSET('Project Map'!$E$2,N$2,0) = "Yes",Monthly!O33,0)</f>
        <v>0</v>
      </c>
      <c r="O33">
        <f ca="1">IF(OFFSET('Project Map'!$E$2,O$2,0) = "Yes",Monthly!P33,0)</f>
        <v>0</v>
      </c>
      <c r="P33">
        <f ca="1">IF(OFFSET('Project Map'!$E$2,P$2,0) = "Yes",Monthly!Q33,0)</f>
        <v>0</v>
      </c>
      <c r="Q33">
        <f ca="1">IF(OFFSET('Project Map'!$E$2,Q$2,0) = "Yes",Monthly!R33,0)</f>
        <v>0</v>
      </c>
      <c r="R33">
        <f ca="1">IF(OFFSET('Project Map'!$E$2,R$2,0) = "Yes",Monthly!S33,0)</f>
        <v>0</v>
      </c>
      <c r="S33">
        <f ca="1">IF(OFFSET('Project Map'!$E$2,S$2,0) = "Yes",Monthly!#REF!,0)</f>
        <v>0</v>
      </c>
      <c r="T33">
        <f ca="1">IF(OFFSET('Project Map'!$E$2,T$2,0) = "Yes",Monthly!#REF!,0)</f>
        <v>0</v>
      </c>
      <c r="U33">
        <f ca="1">IF(OFFSET('Project Map'!$E$2,U$2,0) = "Yes",Monthly!#REF!,0)</f>
        <v>0</v>
      </c>
    </row>
    <row r="34" spans="2:21" x14ac:dyDescent="0.25">
      <c r="B34" s="6">
        <v>46600</v>
      </c>
      <c r="C34">
        <f t="shared" ca="1" si="0"/>
        <v>150</v>
      </c>
      <c r="D34">
        <f ca="1">IF(OFFSET('Project Map'!$E$2,D$2,0) = "Yes",Monthly!E34,0)</f>
        <v>0</v>
      </c>
      <c r="E34">
        <f ca="1">IF(OFFSET('Project Map'!$E$2,E$2,0) = "Yes",Monthly!F34,0)</f>
        <v>150</v>
      </c>
      <c r="F34">
        <f ca="1">IF(OFFSET('Project Map'!$E$2,F$2,0) = "Yes",Monthly!G34,0)</f>
        <v>0</v>
      </c>
      <c r="G34">
        <f ca="1">IF(OFFSET('Project Map'!$E$2,G$2,0) = "Yes",Monthly!H34,0)</f>
        <v>0</v>
      </c>
      <c r="H34">
        <f ca="1">IF(OFFSET('Project Map'!$E$2,H$2,0) = "Yes",Monthly!I34,0)</f>
        <v>0</v>
      </c>
      <c r="I34">
        <f ca="1">IF(OFFSET('Project Map'!$E$2,I$2,0) = "Yes",Monthly!J34,0)</f>
        <v>0</v>
      </c>
      <c r="J34">
        <f ca="1">IF(OFFSET('Project Map'!$E$2,J$2,0) = "Yes",Monthly!K34,0)</f>
        <v>0</v>
      </c>
      <c r="K34">
        <f ca="1">IF(OFFSET('Project Map'!$E$2,K$2,0) = "Yes",Monthly!L34,0)</f>
        <v>0</v>
      </c>
      <c r="L34">
        <f ca="1">IF(OFFSET('Project Map'!$E$2,L$2,0) = "Yes",Monthly!M34,0)</f>
        <v>0</v>
      </c>
      <c r="M34">
        <f ca="1">IF(OFFSET('Project Map'!$E$2,M$2,0) = "Yes",Monthly!N34,0)</f>
        <v>0</v>
      </c>
      <c r="N34">
        <f ca="1">IF(OFFSET('Project Map'!$E$2,N$2,0) = "Yes",Monthly!O34,0)</f>
        <v>0</v>
      </c>
      <c r="O34">
        <f ca="1">IF(OFFSET('Project Map'!$E$2,O$2,0) = "Yes",Monthly!P34,0)</f>
        <v>0</v>
      </c>
      <c r="P34">
        <f ca="1">IF(OFFSET('Project Map'!$E$2,P$2,0) = "Yes",Monthly!Q34,0)</f>
        <v>0</v>
      </c>
      <c r="Q34">
        <f ca="1">IF(OFFSET('Project Map'!$E$2,Q$2,0) = "Yes",Monthly!R34,0)</f>
        <v>0</v>
      </c>
      <c r="R34">
        <f ca="1">IF(OFFSET('Project Map'!$E$2,R$2,0) = "Yes",Monthly!S34,0)</f>
        <v>0</v>
      </c>
      <c r="S34">
        <f ca="1">IF(OFFSET('Project Map'!$E$2,S$2,0) = "Yes",Monthly!#REF!,0)</f>
        <v>0</v>
      </c>
      <c r="T34">
        <f ca="1">IF(OFFSET('Project Map'!$E$2,T$2,0) = "Yes",Monthly!#REF!,0)</f>
        <v>0</v>
      </c>
      <c r="U34">
        <f ca="1">IF(OFFSET('Project Map'!$E$2,U$2,0) = "Yes",Monthly!#REF!,0)</f>
        <v>0</v>
      </c>
    </row>
    <row r="35" spans="2:21" x14ac:dyDescent="0.25">
      <c r="B35" s="6">
        <v>46631</v>
      </c>
      <c r="C35">
        <f t="shared" ca="1" si="0"/>
        <v>178</v>
      </c>
      <c r="D35">
        <f ca="1">IF(OFFSET('Project Map'!$E$2,D$2,0) = "Yes",Monthly!E35,0)</f>
        <v>0</v>
      </c>
      <c r="E35">
        <f ca="1">IF(OFFSET('Project Map'!$E$2,E$2,0) = "Yes",Monthly!F35,0)</f>
        <v>150</v>
      </c>
      <c r="F35">
        <f ca="1">IF(OFFSET('Project Map'!$E$2,F$2,0) = "Yes",Monthly!G35,0)</f>
        <v>0</v>
      </c>
      <c r="G35">
        <f ca="1">IF(OFFSET('Project Map'!$E$2,G$2,0) = "Yes",Monthly!H35,0)</f>
        <v>14</v>
      </c>
      <c r="H35">
        <f ca="1">IF(OFFSET('Project Map'!$E$2,H$2,0) = "Yes",Monthly!I35,0)</f>
        <v>14</v>
      </c>
      <c r="I35">
        <f ca="1">IF(OFFSET('Project Map'!$E$2,I$2,0) = "Yes",Monthly!J35,0)</f>
        <v>0</v>
      </c>
      <c r="J35">
        <f ca="1">IF(OFFSET('Project Map'!$E$2,J$2,0) = "Yes",Monthly!K35,0)</f>
        <v>0</v>
      </c>
      <c r="K35">
        <f ca="1">IF(OFFSET('Project Map'!$E$2,K$2,0) = "Yes",Monthly!L35,0)</f>
        <v>0</v>
      </c>
      <c r="L35">
        <f ca="1">IF(OFFSET('Project Map'!$E$2,L$2,0) = "Yes",Monthly!M35,0)</f>
        <v>0</v>
      </c>
      <c r="M35">
        <f ca="1">IF(OFFSET('Project Map'!$E$2,M$2,0) = "Yes",Monthly!N35,0)</f>
        <v>0</v>
      </c>
      <c r="N35">
        <f ca="1">IF(OFFSET('Project Map'!$E$2,N$2,0) = "Yes",Monthly!O35,0)</f>
        <v>0</v>
      </c>
      <c r="O35">
        <f ca="1">IF(OFFSET('Project Map'!$E$2,O$2,0) = "Yes",Monthly!P35,0)</f>
        <v>0</v>
      </c>
      <c r="P35">
        <f ca="1">IF(OFFSET('Project Map'!$E$2,P$2,0) = "Yes",Monthly!Q35,0)</f>
        <v>0</v>
      </c>
      <c r="Q35">
        <f ca="1">IF(OFFSET('Project Map'!$E$2,Q$2,0) = "Yes",Monthly!R35,0)</f>
        <v>0</v>
      </c>
      <c r="R35">
        <f ca="1">IF(OFFSET('Project Map'!$E$2,R$2,0) = "Yes",Monthly!S35,0)</f>
        <v>0</v>
      </c>
      <c r="S35">
        <f ca="1">IF(OFFSET('Project Map'!$E$2,S$2,0) = "Yes",Monthly!#REF!,0)</f>
        <v>0</v>
      </c>
      <c r="T35">
        <f ca="1">IF(OFFSET('Project Map'!$E$2,T$2,0) = "Yes",Monthly!#REF!,0)</f>
        <v>0</v>
      </c>
      <c r="U35">
        <f ca="1">IF(OFFSET('Project Map'!$E$2,U$2,0) = "Yes",Monthly!#REF!,0)</f>
        <v>0</v>
      </c>
    </row>
    <row r="36" spans="2:21" x14ac:dyDescent="0.25">
      <c r="B36" s="6">
        <v>46661</v>
      </c>
      <c r="C36">
        <f t="shared" ca="1" si="0"/>
        <v>178</v>
      </c>
      <c r="D36">
        <f ca="1">IF(OFFSET('Project Map'!$E$2,D$2,0) = "Yes",Monthly!E36,0)</f>
        <v>0</v>
      </c>
      <c r="E36">
        <f ca="1">IF(OFFSET('Project Map'!$E$2,E$2,0) = "Yes",Monthly!F36,0)</f>
        <v>150</v>
      </c>
      <c r="F36">
        <f ca="1">IF(OFFSET('Project Map'!$E$2,F$2,0) = "Yes",Monthly!G36,0)</f>
        <v>0</v>
      </c>
      <c r="G36">
        <f ca="1">IF(OFFSET('Project Map'!$E$2,G$2,0) = "Yes",Monthly!H36,0)</f>
        <v>14</v>
      </c>
      <c r="H36">
        <f ca="1">IF(OFFSET('Project Map'!$E$2,H$2,0) = "Yes",Monthly!I36,0)</f>
        <v>14</v>
      </c>
      <c r="I36">
        <f ca="1">IF(OFFSET('Project Map'!$E$2,I$2,0) = "Yes",Monthly!J36,0)</f>
        <v>0</v>
      </c>
      <c r="J36">
        <f ca="1">IF(OFFSET('Project Map'!$E$2,J$2,0) = "Yes",Monthly!K36,0)</f>
        <v>0</v>
      </c>
      <c r="K36">
        <f ca="1">IF(OFFSET('Project Map'!$E$2,K$2,0) = "Yes",Monthly!L36,0)</f>
        <v>0</v>
      </c>
      <c r="L36">
        <f ca="1">IF(OFFSET('Project Map'!$E$2,L$2,0) = "Yes",Monthly!M36,0)</f>
        <v>0</v>
      </c>
      <c r="M36">
        <f ca="1">IF(OFFSET('Project Map'!$E$2,M$2,0) = "Yes",Monthly!N36,0)</f>
        <v>0</v>
      </c>
      <c r="N36">
        <f ca="1">IF(OFFSET('Project Map'!$E$2,N$2,0) = "Yes",Monthly!O36,0)</f>
        <v>0</v>
      </c>
      <c r="O36">
        <f ca="1">IF(OFFSET('Project Map'!$E$2,O$2,0) = "Yes",Monthly!P36,0)</f>
        <v>0</v>
      </c>
      <c r="P36">
        <f ca="1">IF(OFFSET('Project Map'!$E$2,P$2,0) = "Yes",Monthly!Q36,0)</f>
        <v>0</v>
      </c>
      <c r="Q36">
        <f ca="1">IF(OFFSET('Project Map'!$E$2,Q$2,0) = "Yes",Monthly!R36,0)</f>
        <v>0</v>
      </c>
      <c r="R36">
        <f ca="1">IF(OFFSET('Project Map'!$E$2,R$2,0) = "Yes",Monthly!S36,0)</f>
        <v>0</v>
      </c>
      <c r="S36">
        <f ca="1">IF(OFFSET('Project Map'!$E$2,S$2,0) = "Yes",Monthly!#REF!,0)</f>
        <v>0</v>
      </c>
      <c r="T36">
        <f ca="1">IF(OFFSET('Project Map'!$E$2,T$2,0) = "Yes",Monthly!#REF!,0)</f>
        <v>0</v>
      </c>
      <c r="U36">
        <f ca="1">IF(OFFSET('Project Map'!$E$2,U$2,0) = "Yes",Monthly!#REF!,0)</f>
        <v>0</v>
      </c>
    </row>
    <row r="37" spans="2:21" x14ac:dyDescent="0.25">
      <c r="B37" s="6">
        <v>46692</v>
      </c>
      <c r="C37">
        <f t="shared" ca="1" si="0"/>
        <v>204</v>
      </c>
      <c r="D37">
        <f ca="1">IF(OFFSET('Project Map'!$E$2,D$2,0) = "Yes",Monthly!E37,0)</f>
        <v>0</v>
      </c>
      <c r="E37">
        <f ca="1">IF(OFFSET('Project Map'!$E$2,E$2,0) = "Yes",Monthly!F37,0)</f>
        <v>150</v>
      </c>
      <c r="F37">
        <f ca="1">IF(OFFSET('Project Map'!$E$2,F$2,0) = "Yes",Monthly!G37,0)</f>
        <v>0</v>
      </c>
      <c r="G37">
        <f ca="1">IF(OFFSET('Project Map'!$E$2,G$2,0) = "Yes",Monthly!H37,0)</f>
        <v>27</v>
      </c>
      <c r="H37">
        <f ca="1">IF(OFFSET('Project Map'!$E$2,H$2,0) = "Yes",Monthly!I37,0)</f>
        <v>27</v>
      </c>
      <c r="I37">
        <f ca="1">IF(OFFSET('Project Map'!$E$2,I$2,0) = "Yes",Monthly!J37,0)</f>
        <v>0</v>
      </c>
      <c r="J37">
        <f ca="1">IF(OFFSET('Project Map'!$E$2,J$2,0) = "Yes",Monthly!K37,0)</f>
        <v>0</v>
      </c>
      <c r="K37">
        <f ca="1">IF(OFFSET('Project Map'!$E$2,K$2,0) = "Yes",Monthly!L37,0)</f>
        <v>0</v>
      </c>
      <c r="L37">
        <f ca="1">IF(OFFSET('Project Map'!$E$2,L$2,0) = "Yes",Monthly!M37,0)</f>
        <v>0</v>
      </c>
      <c r="M37">
        <f ca="1">IF(OFFSET('Project Map'!$E$2,M$2,0) = "Yes",Monthly!N37,0)</f>
        <v>0</v>
      </c>
      <c r="N37">
        <f ca="1">IF(OFFSET('Project Map'!$E$2,N$2,0) = "Yes",Monthly!O37,0)</f>
        <v>0</v>
      </c>
      <c r="O37">
        <f ca="1">IF(OFFSET('Project Map'!$E$2,O$2,0) = "Yes",Monthly!P37,0)</f>
        <v>0</v>
      </c>
      <c r="P37">
        <f ca="1">IF(OFFSET('Project Map'!$E$2,P$2,0) = "Yes",Monthly!Q37,0)</f>
        <v>0</v>
      </c>
      <c r="Q37">
        <f ca="1">IF(OFFSET('Project Map'!$E$2,Q$2,0) = "Yes",Monthly!R37,0)</f>
        <v>0</v>
      </c>
      <c r="R37">
        <f ca="1">IF(OFFSET('Project Map'!$E$2,R$2,0) = "Yes",Monthly!S37,0)</f>
        <v>0</v>
      </c>
      <c r="S37">
        <f ca="1">IF(OFFSET('Project Map'!$E$2,S$2,0) = "Yes",Monthly!#REF!,0)</f>
        <v>0</v>
      </c>
      <c r="T37">
        <f ca="1">IF(OFFSET('Project Map'!$E$2,T$2,0) = "Yes",Monthly!#REF!,0)</f>
        <v>0</v>
      </c>
      <c r="U37">
        <f ca="1">IF(OFFSET('Project Map'!$E$2,U$2,0) = "Yes",Monthly!#REF!,0)</f>
        <v>0</v>
      </c>
    </row>
    <row r="38" spans="2:21" x14ac:dyDescent="0.25">
      <c r="B38" s="6">
        <v>46722</v>
      </c>
      <c r="C38">
        <f t="shared" ca="1" si="0"/>
        <v>204</v>
      </c>
      <c r="D38">
        <f ca="1">IF(OFFSET('Project Map'!$E$2,D$2,0) = "Yes",Monthly!E38,0)</f>
        <v>0</v>
      </c>
      <c r="E38">
        <f ca="1">IF(OFFSET('Project Map'!$E$2,E$2,0) = "Yes",Monthly!F38,0)</f>
        <v>150</v>
      </c>
      <c r="F38">
        <f ca="1">IF(OFFSET('Project Map'!$E$2,F$2,0) = "Yes",Monthly!G38,0)</f>
        <v>0</v>
      </c>
      <c r="G38">
        <f ca="1">IF(OFFSET('Project Map'!$E$2,G$2,0) = "Yes",Monthly!H38,0)</f>
        <v>27</v>
      </c>
      <c r="H38">
        <f ca="1">IF(OFFSET('Project Map'!$E$2,H$2,0) = "Yes",Monthly!I38,0)</f>
        <v>27</v>
      </c>
      <c r="I38">
        <f ca="1">IF(OFFSET('Project Map'!$E$2,I$2,0) = "Yes",Monthly!J38,0)</f>
        <v>0</v>
      </c>
      <c r="J38">
        <f ca="1">IF(OFFSET('Project Map'!$E$2,J$2,0) = "Yes",Monthly!K38,0)</f>
        <v>0</v>
      </c>
      <c r="K38">
        <f ca="1">IF(OFFSET('Project Map'!$E$2,K$2,0) = "Yes",Monthly!L38,0)</f>
        <v>0</v>
      </c>
      <c r="L38">
        <f ca="1">IF(OFFSET('Project Map'!$E$2,L$2,0) = "Yes",Monthly!M38,0)</f>
        <v>0</v>
      </c>
      <c r="M38">
        <f ca="1">IF(OFFSET('Project Map'!$E$2,M$2,0) = "Yes",Monthly!N38,0)</f>
        <v>0</v>
      </c>
      <c r="N38">
        <f ca="1">IF(OFFSET('Project Map'!$E$2,N$2,0) = "Yes",Monthly!O38,0)</f>
        <v>0</v>
      </c>
      <c r="O38">
        <f ca="1">IF(OFFSET('Project Map'!$E$2,O$2,0) = "Yes",Monthly!P38,0)</f>
        <v>0</v>
      </c>
      <c r="P38">
        <f ca="1">IF(OFFSET('Project Map'!$E$2,P$2,0) = "Yes",Monthly!Q38,0)</f>
        <v>0</v>
      </c>
      <c r="Q38">
        <f ca="1">IF(OFFSET('Project Map'!$E$2,Q$2,0) = "Yes",Monthly!R38,0)</f>
        <v>0</v>
      </c>
      <c r="R38">
        <f ca="1">IF(OFFSET('Project Map'!$E$2,R$2,0) = "Yes",Monthly!S38,0)</f>
        <v>0</v>
      </c>
      <c r="S38">
        <f ca="1">IF(OFFSET('Project Map'!$E$2,S$2,0) = "Yes",Monthly!#REF!,0)</f>
        <v>0</v>
      </c>
      <c r="T38">
        <f ca="1">IF(OFFSET('Project Map'!$E$2,T$2,0) = "Yes",Monthly!#REF!,0)</f>
        <v>0</v>
      </c>
      <c r="U38">
        <f ca="1">IF(OFFSET('Project Map'!$E$2,U$2,0) = "Yes",Monthly!#REF!,0)</f>
        <v>0</v>
      </c>
    </row>
    <row r="39" spans="2:21" x14ac:dyDescent="0.25">
      <c r="B39" s="6">
        <v>46753</v>
      </c>
      <c r="C39">
        <f t="shared" ca="1" si="0"/>
        <v>427</v>
      </c>
      <c r="D39">
        <f ca="1">IF(OFFSET('Project Map'!$E$2,D$2,0) = "Yes",Monthly!E39,0)</f>
        <v>120</v>
      </c>
      <c r="E39">
        <f ca="1">IF(OFFSET('Project Map'!$E$2,E$2,0) = "Yes",Monthly!F39,0)</f>
        <v>225</v>
      </c>
      <c r="F39">
        <f ca="1">IF(OFFSET('Project Map'!$E$2,F$2,0) = "Yes",Monthly!G39,0)</f>
        <v>0</v>
      </c>
      <c r="G39">
        <f ca="1">IF(OFFSET('Project Map'!$E$2,G$2,0) = "Yes",Monthly!H39,0)</f>
        <v>41</v>
      </c>
      <c r="H39">
        <f ca="1">IF(OFFSET('Project Map'!$E$2,H$2,0) = "Yes",Monthly!I39,0)</f>
        <v>41</v>
      </c>
      <c r="I39">
        <f ca="1">IF(OFFSET('Project Map'!$E$2,I$2,0) = "Yes",Monthly!J39,0)</f>
        <v>0</v>
      </c>
      <c r="J39">
        <f ca="1">IF(OFFSET('Project Map'!$E$2,J$2,0) = "Yes",Monthly!K39,0)</f>
        <v>0</v>
      </c>
      <c r="K39">
        <f ca="1">IF(OFFSET('Project Map'!$E$2,K$2,0) = "Yes",Monthly!L39,0)</f>
        <v>0</v>
      </c>
      <c r="L39">
        <f ca="1">IF(OFFSET('Project Map'!$E$2,L$2,0) = "Yes",Monthly!M39,0)</f>
        <v>0</v>
      </c>
      <c r="M39">
        <f ca="1">IF(OFFSET('Project Map'!$E$2,M$2,0) = "Yes",Monthly!N39,0)</f>
        <v>0</v>
      </c>
      <c r="N39">
        <f ca="1">IF(OFFSET('Project Map'!$E$2,N$2,0) = "Yes",Monthly!O39,0)</f>
        <v>0</v>
      </c>
      <c r="O39">
        <f ca="1">IF(OFFSET('Project Map'!$E$2,O$2,0) = "Yes",Monthly!P39,0)</f>
        <v>0</v>
      </c>
      <c r="P39">
        <f ca="1">IF(OFFSET('Project Map'!$E$2,P$2,0) = "Yes",Monthly!Q39,0)</f>
        <v>0</v>
      </c>
      <c r="Q39">
        <f ca="1">IF(OFFSET('Project Map'!$E$2,Q$2,0) = "Yes",Monthly!R39,0)</f>
        <v>0</v>
      </c>
      <c r="R39">
        <f ca="1">IF(OFFSET('Project Map'!$E$2,R$2,0) = "Yes",Monthly!S39,0)</f>
        <v>0</v>
      </c>
      <c r="S39">
        <f ca="1">IF(OFFSET('Project Map'!$E$2,S$2,0) = "Yes",Monthly!#REF!,0)</f>
        <v>0</v>
      </c>
      <c r="T39">
        <f ca="1">IF(OFFSET('Project Map'!$E$2,T$2,0) = "Yes",Monthly!#REF!,0)</f>
        <v>0</v>
      </c>
      <c r="U39">
        <f ca="1">IF(OFFSET('Project Map'!$E$2,U$2,0) = "Yes",Monthly!#REF!,0)</f>
        <v>0</v>
      </c>
    </row>
    <row r="40" spans="2:21" x14ac:dyDescent="0.25">
      <c r="B40" s="6">
        <v>46784</v>
      </c>
      <c r="C40">
        <f t="shared" ca="1" si="0"/>
        <v>453</v>
      </c>
      <c r="D40">
        <f ca="1">IF(OFFSET('Project Map'!$E$2,D$2,0) = "Yes",Monthly!E40,0)</f>
        <v>120</v>
      </c>
      <c r="E40">
        <f ca="1">IF(OFFSET('Project Map'!$E$2,E$2,0) = "Yes",Monthly!F40,0)</f>
        <v>225</v>
      </c>
      <c r="F40">
        <f ca="1">IF(OFFSET('Project Map'!$E$2,F$2,0) = "Yes",Monthly!G40,0)</f>
        <v>0</v>
      </c>
      <c r="G40">
        <f ca="1">IF(OFFSET('Project Map'!$E$2,G$2,0) = "Yes",Monthly!H40,0)</f>
        <v>54</v>
      </c>
      <c r="H40">
        <f ca="1">IF(OFFSET('Project Map'!$E$2,H$2,0) = "Yes",Monthly!I40,0)</f>
        <v>54</v>
      </c>
      <c r="I40">
        <f ca="1">IF(OFFSET('Project Map'!$E$2,I$2,0) = "Yes",Monthly!J40,0)</f>
        <v>0</v>
      </c>
      <c r="J40">
        <f ca="1">IF(OFFSET('Project Map'!$E$2,J$2,0) = "Yes",Monthly!K40,0)</f>
        <v>0</v>
      </c>
      <c r="K40">
        <f ca="1">IF(OFFSET('Project Map'!$E$2,K$2,0) = "Yes",Monthly!L40,0)</f>
        <v>0</v>
      </c>
      <c r="L40">
        <f ca="1">IF(OFFSET('Project Map'!$E$2,L$2,0) = "Yes",Monthly!M40,0)</f>
        <v>0</v>
      </c>
      <c r="M40">
        <f ca="1">IF(OFFSET('Project Map'!$E$2,M$2,0) = "Yes",Monthly!N40,0)</f>
        <v>0</v>
      </c>
      <c r="N40">
        <f ca="1">IF(OFFSET('Project Map'!$E$2,N$2,0) = "Yes",Monthly!O40,0)</f>
        <v>0</v>
      </c>
      <c r="O40">
        <f ca="1">IF(OFFSET('Project Map'!$E$2,O$2,0) = "Yes",Monthly!P40,0)</f>
        <v>0</v>
      </c>
      <c r="P40">
        <f ca="1">IF(OFFSET('Project Map'!$E$2,P$2,0) = "Yes",Monthly!Q40,0)</f>
        <v>0</v>
      </c>
      <c r="Q40">
        <f ca="1">IF(OFFSET('Project Map'!$E$2,Q$2,0) = "Yes",Monthly!R40,0)</f>
        <v>0</v>
      </c>
      <c r="R40">
        <f ca="1">IF(OFFSET('Project Map'!$E$2,R$2,0) = "Yes",Monthly!S40,0)</f>
        <v>0</v>
      </c>
      <c r="S40">
        <f ca="1">IF(OFFSET('Project Map'!$E$2,S$2,0) = "Yes",Monthly!#REF!,0)</f>
        <v>0</v>
      </c>
      <c r="T40">
        <f ca="1">IF(OFFSET('Project Map'!$E$2,T$2,0) = "Yes",Monthly!#REF!,0)</f>
        <v>0</v>
      </c>
      <c r="U40">
        <f ca="1">IF(OFFSET('Project Map'!$E$2,U$2,0) = "Yes",Monthly!#REF!,0)</f>
        <v>0</v>
      </c>
    </row>
    <row r="41" spans="2:21" x14ac:dyDescent="0.25">
      <c r="B41" s="6">
        <v>46813</v>
      </c>
      <c r="C41">
        <f t="shared" ca="1" si="0"/>
        <v>481</v>
      </c>
      <c r="D41">
        <f ca="1">IF(OFFSET('Project Map'!$E$2,D$2,0) = "Yes",Monthly!E41,0)</f>
        <v>120</v>
      </c>
      <c r="E41">
        <f ca="1">IF(OFFSET('Project Map'!$E$2,E$2,0) = "Yes",Monthly!F41,0)</f>
        <v>225</v>
      </c>
      <c r="F41">
        <f ca="1">IF(OFFSET('Project Map'!$E$2,F$2,0) = "Yes",Monthly!G41,0)</f>
        <v>0</v>
      </c>
      <c r="G41">
        <f ca="1">IF(OFFSET('Project Map'!$E$2,G$2,0) = "Yes",Monthly!H41,0)</f>
        <v>68</v>
      </c>
      <c r="H41">
        <f ca="1">IF(OFFSET('Project Map'!$E$2,H$2,0) = "Yes",Monthly!I41,0)</f>
        <v>68</v>
      </c>
      <c r="I41">
        <f ca="1">IF(OFFSET('Project Map'!$E$2,I$2,0) = "Yes",Monthly!J41,0)</f>
        <v>0</v>
      </c>
      <c r="J41">
        <f ca="1">IF(OFFSET('Project Map'!$E$2,J$2,0) = "Yes",Monthly!K41,0)</f>
        <v>0</v>
      </c>
      <c r="K41">
        <f ca="1">IF(OFFSET('Project Map'!$E$2,K$2,0) = "Yes",Monthly!L41,0)</f>
        <v>0</v>
      </c>
      <c r="L41">
        <f ca="1">IF(OFFSET('Project Map'!$E$2,L$2,0) = "Yes",Monthly!M41,0)</f>
        <v>0</v>
      </c>
      <c r="M41">
        <f ca="1">IF(OFFSET('Project Map'!$E$2,M$2,0) = "Yes",Monthly!N41,0)</f>
        <v>0</v>
      </c>
      <c r="N41">
        <f ca="1">IF(OFFSET('Project Map'!$E$2,N$2,0) = "Yes",Monthly!O41,0)</f>
        <v>0</v>
      </c>
      <c r="O41">
        <f ca="1">IF(OFFSET('Project Map'!$E$2,O$2,0) = "Yes",Monthly!P41,0)</f>
        <v>0</v>
      </c>
      <c r="P41">
        <f ca="1">IF(OFFSET('Project Map'!$E$2,P$2,0) = "Yes",Monthly!Q41,0)</f>
        <v>0</v>
      </c>
      <c r="Q41">
        <f ca="1">IF(OFFSET('Project Map'!$E$2,Q$2,0) = "Yes",Monthly!R41,0)</f>
        <v>0</v>
      </c>
      <c r="R41">
        <f ca="1">IF(OFFSET('Project Map'!$E$2,R$2,0) = "Yes",Monthly!S41,0)</f>
        <v>0</v>
      </c>
      <c r="S41">
        <f ca="1">IF(OFFSET('Project Map'!$E$2,S$2,0) = "Yes",Monthly!#REF!,0)</f>
        <v>0</v>
      </c>
      <c r="T41">
        <f ca="1">IF(OFFSET('Project Map'!$E$2,T$2,0) = "Yes",Monthly!#REF!,0)</f>
        <v>0</v>
      </c>
      <c r="U41">
        <f ca="1">IF(OFFSET('Project Map'!$E$2,U$2,0) = "Yes",Monthly!#REF!,0)</f>
        <v>0</v>
      </c>
    </row>
    <row r="42" spans="2:21" x14ac:dyDescent="0.25">
      <c r="B42" s="6">
        <v>46844</v>
      </c>
      <c r="C42">
        <f t="shared" ca="1" si="0"/>
        <v>509</v>
      </c>
      <c r="D42">
        <f ca="1">IF(OFFSET('Project Map'!$E$2,D$2,0) = "Yes",Monthly!E42,0)</f>
        <v>120</v>
      </c>
      <c r="E42">
        <f ca="1">IF(OFFSET('Project Map'!$E$2,E$2,0) = "Yes",Monthly!F42,0)</f>
        <v>225</v>
      </c>
      <c r="F42">
        <f ca="1">IF(OFFSET('Project Map'!$E$2,F$2,0) = "Yes",Monthly!G42,0)</f>
        <v>0</v>
      </c>
      <c r="G42">
        <f ca="1">IF(OFFSET('Project Map'!$E$2,G$2,0) = "Yes",Monthly!H42,0)</f>
        <v>82</v>
      </c>
      <c r="H42">
        <f ca="1">IF(OFFSET('Project Map'!$E$2,H$2,0) = "Yes",Monthly!I42,0)</f>
        <v>82</v>
      </c>
      <c r="I42">
        <f ca="1">IF(OFFSET('Project Map'!$E$2,I$2,0) = "Yes",Monthly!J42,0)</f>
        <v>0</v>
      </c>
      <c r="J42">
        <f ca="1">IF(OFFSET('Project Map'!$E$2,J$2,0) = "Yes",Monthly!K42,0)</f>
        <v>0</v>
      </c>
      <c r="K42">
        <f ca="1">IF(OFFSET('Project Map'!$E$2,K$2,0) = "Yes",Monthly!L42,0)</f>
        <v>0</v>
      </c>
      <c r="L42">
        <f ca="1">IF(OFFSET('Project Map'!$E$2,L$2,0) = "Yes",Monthly!M42,0)</f>
        <v>0</v>
      </c>
      <c r="M42">
        <f ca="1">IF(OFFSET('Project Map'!$E$2,M$2,0) = "Yes",Monthly!N42,0)</f>
        <v>0</v>
      </c>
      <c r="N42">
        <f ca="1">IF(OFFSET('Project Map'!$E$2,N$2,0) = "Yes",Monthly!O42,0)</f>
        <v>0</v>
      </c>
      <c r="O42">
        <f ca="1">IF(OFFSET('Project Map'!$E$2,O$2,0) = "Yes",Monthly!P42,0)</f>
        <v>0</v>
      </c>
      <c r="P42">
        <f ca="1">IF(OFFSET('Project Map'!$E$2,P$2,0) = "Yes",Monthly!Q42,0)</f>
        <v>0</v>
      </c>
      <c r="Q42">
        <f ca="1">IF(OFFSET('Project Map'!$E$2,Q$2,0) = "Yes",Monthly!R42,0)</f>
        <v>0</v>
      </c>
      <c r="R42">
        <f ca="1">IF(OFFSET('Project Map'!$E$2,R$2,0) = "Yes",Monthly!S42,0)</f>
        <v>0</v>
      </c>
      <c r="S42">
        <f ca="1">IF(OFFSET('Project Map'!$E$2,S$2,0) = "Yes",Monthly!#REF!,0)</f>
        <v>0</v>
      </c>
      <c r="T42">
        <f ca="1">IF(OFFSET('Project Map'!$E$2,T$2,0) = "Yes",Monthly!#REF!,0)</f>
        <v>0</v>
      </c>
      <c r="U42">
        <f ca="1">IF(OFFSET('Project Map'!$E$2,U$2,0) = "Yes",Monthly!#REF!,0)</f>
        <v>0</v>
      </c>
    </row>
    <row r="43" spans="2:21" x14ac:dyDescent="0.25">
      <c r="B43" s="6">
        <v>46874</v>
      </c>
      <c r="C43">
        <f t="shared" ca="1" si="0"/>
        <v>535</v>
      </c>
      <c r="D43">
        <f ca="1">IF(OFFSET('Project Map'!$E$2,D$2,0) = "Yes",Monthly!E43,0)</f>
        <v>120</v>
      </c>
      <c r="E43">
        <f ca="1">IF(OFFSET('Project Map'!$E$2,E$2,0) = "Yes",Monthly!F43,0)</f>
        <v>225</v>
      </c>
      <c r="F43">
        <f ca="1">IF(OFFSET('Project Map'!$E$2,F$2,0) = "Yes",Monthly!G43,0)</f>
        <v>0</v>
      </c>
      <c r="G43">
        <f ca="1">IF(OFFSET('Project Map'!$E$2,G$2,0) = "Yes",Monthly!H43,0)</f>
        <v>95</v>
      </c>
      <c r="H43">
        <f ca="1">IF(OFFSET('Project Map'!$E$2,H$2,0) = "Yes",Monthly!I43,0)</f>
        <v>95</v>
      </c>
      <c r="I43">
        <f ca="1">IF(OFFSET('Project Map'!$E$2,I$2,0) = "Yes",Monthly!J43,0)</f>
        <v>0</v>
      </c>
      <c r="J43">
        <f ca="1">IF(OFFSET('Project Map'!$E$2,J$2,0) = "Yes",Monthly!K43,0)</f>
        <v>0</v>
      </c>
      <c r="K43">
        <f ca="1">IF(OFFSET('Project Map'!$E$2,K$2,0) = "Yes",Monthly!L43,0)</f>
        <v>0</v>
      </c>
      <c r="L43">
        <f ca="1">IF(OFFSET('Project Map'!$E$2,L$2,0) = "Yes",Monthly!M43,0)</f>
        <v>0</v>
      </c>
      <c r="M43">
        <f ca="1">IF(OFFSET('Project Map'!$E$2,M$2,0) = "Yes",Monthly!N43,0)</f>
        <v>0</v>
      </c>
      <c r="N43">
        <f ca="1">IF(OFFSET('Project Map'!$E$2,N$2,0) = "Yes",Monthly!O43,0)</f>
        <v>0</v>
      </c>
      <c r="O43">
        <f ca="1">IF(OFFSET('Project Map'!$E$2,O$2,0) = "Yes",Monthly!P43,0)</f>
        <v>0</v>
      </c>
      <c r="P43">
        <f ca="1">IF(OFFSET('Project Map'!$E$2,P$2,0) = "Yes",Monthly!Q43,0)</f>
        <v>0</v>
      </c>
      <c r="Q43">
        <f ca="1">IF(OFFSET('Project Map'!$E$2,Q$2,0) = "Yes",Monthly!R43,0)</f>
        <v>0</v>
      </c>
      <c r="R43">
        <f ca="1">IF(OFFSET('Project Map'!$E$2,R$2,0) = "Yes",Monthly!S43,0)</f>
        <v>0</v>
      </c>
      <c r="S43">
        <f ca="1">IF(OFFSET('Project Map'!$E$2,S$2,0) = "Yes",Monthly!#REF!,0)</f>
        <v>0</v>
      </c>
      <c r="T43">
        <f ca="1">IF(OFFSET('Project Map'!$E$2,T$2,0) = "Yes",Monthly!#REF!,0)</f>
        <v>0</v>
      </c>
      <c r="U43">
        <f ca="1">IF(OFFSET('Project Map'!$E$2,U$2,0) = "Yes",Monthly!#REF!,0)</f>
        <v>0</v>
      </c>
    </row>
    <row r="44" spans="2:21" x14ac:dyDescent="0.25">
      <c r="B44" s="6">
        <v>46905</v>
      </c>
      <c r="C44">
        <f t="shared" ca="1" si="0"/>
        <v>554</v>
      </c>
      <c r="D44">
        <f ca="1">IF(OFFSET('Project Map'!$E$2,D$2,0) = "Yes",Monthly!E44,0)</f>
        <v>120</v>
      </c>
      <c r="E44">
        <f ca="1">IF(OFFSET('Project Map'!$E$2,E$2,0) = "Yes",Monthly!F44,0)</f>
        <v>225</v>
      </c>
      <c r="F44">
        <f ca="1">IF(OFFSET('Project Map'!$E$2,F$2,0) = "Yes",Monthly!G44,0)</f>
        <v>0</v>
      </c>
      <c r="G44">
        <f ca="1">IF(OFFSET('Project Map'!$E$2,G$2,0) = "Yes",Monthly!H44,0)</f>
        <v>100</v>
      </c>
      <c r="H44">
        <f ca="1">IF(OFFSET('Project Map'!$E$2,H$2,0) = "Yes",Monthly!I44,0)</f>
        <v>109</v>
      </c>
      <c r="I44">
        <f ca="1">IF(OFFSET('Project Map'!$E$2,I$2,0) = "Yes",Monthly!J44,0)</f>
        <v>0</v>
      </c>
      <c r="J44">
        <f ca="1">IF(OFFSET('Project Map'!$E$2,J$2,0) = "Yes",Monthly!K44,0)</f>
        <v>0</v>
      </c>
      <c r="K44">
        <f ca="1">IF(OFFSET('Project Map'!$E$2,K$2,0) = "Yes",Monthly!L44,0)</f>
        <v>0</v>
      </c>
      <c r="L44">
        <f ca="1">IF(OFFSET('Project Map'!$E$2,L$2,0) = "Yes",Monthly!M44,0)</f>
        <v>0</v>
      </c>
      <c r="M44">
        <f ca="1">IF(OFFSET('Project Map'!$E$2,M$2,0) = "Yes",Monthly!N44,0)</f>
        <v>0</v>
      </c>
      <c r="N44">
        <f ca="1">IF(OFFSET('Project Map'!$E$2,N$2,0) = "Yes",Monthly!O44,0)</f>
        <v>0</v>
      </c>
      <c r="O44">
        <f ca="1">IF(OFFSET('Project Map'!$E$2,O$2,0) = "Yes",Monthly!P44,0)</f>
        <v>0</v>
      </c>
      <c r="P44">
        <f ca="1">IF(OFFSET('Project Map'!$E$2,P$2,0) = "Yes",Monthly!Q44,0)</f>
        <v>0</v>
      </c>
      <c r="Q44">
        <f ca="1">IF(OFFSET('Project Map'!$E$2,Q$2,0) = "Yes",Monthly!R44,0)</f>
        <v>0</v>
      </c>
      <c r="R44">
        <f ca="1">IF(OFFSET('Project Map'!$E$2,R$2,0) = "Yes",Monthly!S44,0)</f>
        <v>0</v>
      </c>
      <c r="S44">
        <f ca="1">IF(OFFSET('Project Map'!$E$2,S$2,0) = "Yes",Monthly!#REF!,0)</f>
        <v>0</v>
      </c>
      <c r="T44">
        <f ca="1">IF(OFFSET('Project Map'!$E$2,T$2,0) = "Yes",Monthly!#REF!,0)</f>
        <v>0</v>
      </c>
      <c r="U44">
        <f ca="1">IF(OFFSET('Project Map'!$E$2,U$2,0) = "Yes",Monthly!#REF!,0)</f>
        <v>0</v>
      </c>
    </row>
    <row r="45" spans="2:21" x14ac:dyDescent="0.25">
      <c r="B45" s="6">
        <v>46935</v>
      </c>
      <c r="C45">
        <f t="shared" ca="1" si="0"/>
        <v>656</v>
      </c>
      <c r="D45">
        <f ca="1">IF(OFFSET('Project Map'!$E$2,D$2,0) = "Yes",Monthly!E45,0)</f>
        <v>120</v>
      </c>
      <c r="E45">
        <f ca="1">IF(OFFSET('Project Map'!$E$2,E$2,0) = "Yes",Monthly!F45,0)</f>
        <v>300</v>
      </c>
      <c r="F45">
        <f ca="1">IF(OFFSET('Project Map'!$E$2,F$2,0) = "Yes",Monthly!G45,0)</f>
        <v>0</v>
      </c>
      <c r="G45">
        <f ca="1">IF(OFFSET('Project Map'!$E$2,G$2,0) = "Yes",Monthly!H45,0)</f>
        <v>100</v>
      </c>
      <c r="H45">
        <f ca="1">IF(OFFSET('Project Map'!$E$2,H$2,0) = "Yes",Monthly!I45,0)</f>
        <v>136</v>
      </c>
      <c r="I45">
        <f ca="1">IF(OFFSET('Project Map'!$E$2,I$2,0) = "Yes",Monthly!J45,0)</f>
        <v>0</v>
      </c>
      <c r="J45">
        <f ca="1">IF(OFFSET('Project Map'!$E$2,J$2,0) = "Yes",Monthly!K45,0)</f>
        <v>0</v>
      </c>
      <c r="K45">
        <f ca="1">IF(OFFSET('Project Map'!$E$2,K$2,0) = "Yes",Monthly!L45,0)</f>
        <v>0</v>
      </c>
      <c r="L45">
        <f ca="1">IF(OFFSET('Project Map'!$E$2,L$2,0) = "Yes",Monthly!M45,0)</f>
        <v>0</v>
      </c>
      <c r="M45">
        <f ca="1">IF(OFFSET('Project Map'!$E$2,M$2,0) = "Yes",Monthly!N45,0)</f>
        <v>0</v>
      </c>
      <c r="N45">
        <f ca="1">IF(OFFSET('Project Map'!$E$2,N$2,0) = "Yes",Monthly!O45,0)</f>
        <v>0</v>
      </c>
      <c r="O45">
        <f ca="1">IF(OFFSET('Project Map'!$E$2,O$2,0) = "Yes",Monthly!P45,0)</f>
        <v>0</v>
      </c>
      <c r="P45">
        <f ca="1">IF(OFFSET('Project Map'!$E$2,P$2,0) = "Yes",Monthly!Q45,0)</f>
        <v>0</v>
      </c>
      <c r="Q45">
        <f ca="1">IF(OFFSET('Project Map'!$E$2,Q$2,0) = "Yes",Monthly!R45,0)</f>
        <v>0</v>
      </c>
      <c r="R45">
        <f ca="1">IF(OFFSET('Project Map'!$E$2,R$2,0) = "Yes",Monthly!S45,0)</f>
        <v>0</v>
      </c>
      <c r="S45">
        <f ca="1">IF(OFFSET('Project Map'!$E$2,S$2,0) = "Yes",Monthly!#REF!,0)</f>
        <v>0</v>
      </c>
      <c r="T45">
        <f ca="1">IF(OFFSET('Project Map'!$E$2,T$2,0) = "Yes",Monthly!#REF!,0)</f>
        <v>0</v>
      </c>
      <c r="U45">
        <f ca="1">IF(OFFSET('Project Map'!$E$2,U$2,0) = "Yes",Monthly!#REF!,0)</f>
        <v>0</v>
      </c>
    </row>
    <row r="46" spans="2:21" x14ac:dyDescent="0.25">
      <c r="B46" s="6">
        <v>46966</v>
      </c>
      <c r="C46">
        <f t="shared" ca="1" si="0"/>
        <v>669</v>
      </c>
      <c r="D46">
        <f ca="1">IF(OFFSET('Project Map'!$E$2,D$2,0) = "Yes",Monthly!E46,0)</f>
        <v>120</v>
      </c>
      <c r="E46">
        <f ca="1">IF(OFFSET('Project Map'!$E$2,E$2,0) = "Yes",Monthly!F46,0)</f>
        <v>300</v>
      </c>
      <c r="F46">
        <f ca="1">IF(OFFSET('Project Map'!$E$2,F$2,0) = "Yes",Monthly!G46,0)</f>
        <v>0</v>
      </c>
      <c r="G46">
        <f ca="1">IF(OFFSET('Project Map'!$E$2,G$2,0) = "Yes",Monthly!H46,0)</f>
        <v>100</v>
      </c>
      <c r="H46">
        <f ca="1">IF(OFFSET('Project Map'!$E$2,H$2,0) = "Yes",Monthly!I46,0)</f>
        <v>149</v>
      </c>
      <c r="I46">
        <f ca="1">IF(OFFSET('Project Map'!$E$2,I$2,0) = "Yes",Monthly!J46,0)</f>
        <v>0</v>
      </c>
      <c r="J46">
        <f ca="1">IF(OFFSET('Project Map'!$E$2,J$2,0) = "Yes",Monthly!K46,0)</f>
        <v>0</v>
      </c>
      <c r="K46">
        <f ca="1">IF(OFFSET('Project Map'!$E$2,K$2,0) = "Yes",Monthly!L46,0)</f>
        <v>0</v>
      </c>
      <c r="L46">
        <f ca="1">IF(OFFSET('Project Map'!$E$2,L$2,0) = "Yes",Monthly!M46,0)</f>
        <v>0</v>
      </c>
      <c r="M46">
        <f ca="1">IF(OFFSET('Project Map'!$E$2,M$2,0) = "Yes",Monthly!N46,0)</f>
        <v>0</v>
      </c>
      <c r="N46">
        <f ca="1">IF(OFFSET('Project Map'!$E$2,N$2,0) = "Yes",Monthly!O46,0)</f>
        <v>0</v>
      </c>
      <c r="O46">
        <f ca="1">IF(OFFSET('Project Map'!$E$2,O$2,0) = "Yes",Monthly!P46,0)</f>
        <v>0</v>
      </c>
      <c r="P46">
        <f ca="1">IF(OFFSET('Project Map'!$E$2,P$2,0) = "Yes",Monthly!Q46,0)</f>
        <v>0</v>
      </c>
      <c r="Q46">
        <f ca="1">IF(OFFSET('Project Map'!$E$2,Q$2,0) = "Yes",Monthly!R46,0)</f>
        <v>0</v>
      </c>
      <c r="R46">
        <f ca="1">IF(OFFSET('Project Map'!$E$2,R$2,0) = "Yes",Monthly!S46,0)</f>
        <v>0</v>
      </c>
      <c r="S46">
        <f ca="1">IF(OFFSET('Project Map'!$E$2,S$2,0) = "Yes",Monthly!#REF!,0)</f>
        <v>0</v>
      </c>
      <c r="T46">
        <f ca="1">IF(OFFSET('Project Map'!$E$2,T$2,0) = "Yes",Monthly!#REF!,0)</f>
        <v>0</v>
      </c>
      <c r="U46">
        <f ca="1">IF(OFFSET('Project Map'!$E$2,U$2,0) = "Yes",Monthly!#REF!,0)</f>
        <v>0</v>
      </c>
    </row>
    <row r="47" spans="2:21" x14ac:dyDescent="0.25">
      <c r="B47" s="6">
        <v>46997</v>
      </c>
      <c r="C47">
        <f t="shared" ca="1" si="0"/>
        <v>676</v>
      </c>
      <c r="D47">
        <f ca="1">IF(OFFSET('Project Map'!$E$2,D$2,0) = "Yes",Monthly!E47,0)</f>
        <v>120</v>
      </c>
      <c r="E47">
        <f ca="1">IF(OFFSET('Project Map'!$E$2,E$2,0) = "Yes",Monthly!F47,0)</f>
        <v>300</v>
      </c>
      <c r="F47">
        <f ca="1">IF(OFFSET('Project Map'!$E$2,F$2,0) = "Yes",Monthly!G47,0)</f>
        <v>0</v>
      </c>
      <c r="G47">
        <f ca="1">IF(OFFSET('Project Map'!$E$2,G$2,0) = "Yes",Monthly!H47,0)</f>
        <v>100</v>
      </c>
      <c r="H47">
        <f ca="1">IF(OFFSET('Project Map'!$E$2,H$2,0) = "Yes",Monthly!I47,0)</f>
        <v>156</v>
      </c>
      <c r="I47">
        <f ca="1">IF(OFFSET('Project Map'!$E$2,I$2,0) = "Yes",Monthly!J47,0)</f>
        <v>0</v>
      </c>
      <c r="J47">
        <f ca="1">IF(OFFSET('Project Map'!$E$2,J$2,0) = "Yes",Monthly!K47,0)</f>
        <v>0</v>
      </c>
      <c r="K47">
        <f ca="1">IF(OFFSET('Project Map'!$E$2,K$2,0) = "Yes",Monthly!L47,0)</f>
        <v>0</v>
      </c>
      <c r="L47">
        <f ca="1">IF(OFFSET('Project Map'!$E$2,L$2,0) = "Yes",Monthly!M47,0)</f>
        <v>0</v>
      </c>
      <c r="M47">
        <f ca="1">IF(OFFSET('Project Map'!$E$2,M$2,0) = "Yes",Monthly!N47,0)</f>
        <v>0</v>
      </c>
      <c r="N47">
        <f ca="1">IF(OFFSET('Project Map'!$E$2,N$2,0) = "Yes",Monthly!O47,0)</f>
        <v>0</v>
      </c>
      <c r="O47">
        <f ca="1">IF(OFFSET('Project Map'!$E$2,O$2,0) = "Yes",Monthly!P47,0)</f>
        <v>0</v>
      </c>
      <c r="P47">
        <f ca="1">IF(OFFSET('Project Map'!$E$2,P$2,0) = "Yes",Monthly!Q47,0)</f>
        <v>0</v>
      </c>
      <c r="Q47">
        <f ca="1">IF(OFFSET('Project Map'!$E$2,Q$2,0) = "Yes",Monthly!R47,0)</f>
        <v>0</v>
      </c>
      <c r="R47">
        <f ca="1">IF(OFFSET('Project Map'!$E$2,R$2,0) = "Yes",Monthly!S47,0)</f>
        <v>0</v>
      </c>
      <c r="S47">
        <f ca="1">IF(OFFSET('Project Map'!$E$2,S$2,0) = "Yes",Monthly!#REF!,0)</f>
        <v>0</v>
      </c>
      <c r="T47">
        <f ca="1">IF(OFFSET('Project Map'!$E$2,T$2,0) = "Yes",Monthly!#REF!,0)</f>
        <v>0</v>
      </c>
      <c r="U47">
        <f ca="1">IF(OFFSET('Project Map'!$E$2,U$2,0) = "Yes",Monthly!#REF!,0)</f>
        <v>0</v>
      </c>
    </row>
    <row r="48" spans="2:21" x14ac:dyDescent="0.25">
      <c r="B48" s="6">
        <v>47027</v>
      </c>
      <c r="C48">
        <f t="shared" ca="1" si="0"/>
        <v>689</v>
      </c>
      <c r="D48">
        <f ca="1">IF(OFFSET('Project Map'!$E$2,D$2,0) = "Yes",Monthly!E48,0)</f>
        <v>120</v>
      </c>
      <c r="E48">
        <f ca="1">IF(OFFSET('Project Map'!$E$2,E$2,0) = "Yes",Monthly!F48,0)</f>
        <v>300</v>
      </c>
      <c r="F48">
        <f ca="1">IF(OFFSET('Project Map'!$E$2,F$2,0) = "Yes",Monthly!G48,0)</f>
        <v>0</v>
      </c>
      <c r="G48">
        <f ca="1">IF(OFFSET('Project Map'!$E$2,G$2,0) = "Yes",Monthly!H48,0)</f>
        <v>100</v>
      </c>
      <c r="H48">
        <f ca="1">IF(OFFSET('Project Map'!$E$2,H$2,0) = "Yes",Monthly!I48,0)</f>
        <v>169</v>
      </c>
      <c r="I48">
        <f ca="1">IF(OFFSET('Project Map'!$E$2,I$2,0) = "Yes",Monthly!J48,0)</f>
        <v>0</v>
      </c>
      <c r="J48">
        <f ca="1">IF(OFFSET('Project Map'!$E$2,J$2,0) = "Yes",Monthly!K48,0)</f>
        <v>0</v>
      </c>
      <c r="K48">
        <f ca="1">IF(OFFSET('Project Map'!$E$2,K$2,0) = "Yes",Monthly!L48,0)</f>
        <v>0</v>
      </c>
      <c r="L48">
        <f ca="1">IF(OFFSET('Project Map'!$E$2,L$2,0) = "Yes",Monthly!M48,0)</f>
        <v>0</v>
      </c>
      <c r="M48">
        <f ca="1">IF(OFFSET('Project Map'!$E$2,M$2,0) = "Yes",Monthly!N48,0)</f>
        <v>0</v>
      </c>
      <c r="N48">
        <f ca="1">IF(OFFSET('Project Map'!$E$2,N$2,0) = "Yes",Monthly!O48,0)</f>
        <v>0</v>
      </c>
      <c r="O48">
        <f ca="1">IF(OFFSET('Project Map'!$E$2,O$2,0) = "Yes",Monthly!P48,0)</f>
        <v>0</v>
      </c>
      <c r="P48">
        <f ca="1">IF(OFFSET('Project Map'!$E$2,P$2,0) = "Yes",Monthly!Q48,0)</f>
        <v>0</v>
      </c>
      <c r="Q48">
        <f ca="1">IF(OFFSET('Project Map'!$E$2,Q$2,0) = "Yes",Monthly!R48,0)</f>
        <v>0</v>
      </c>
      <c r="R48">
        <f ca="1">IF(OFFSET('Project Map'!$E$2,R$2,0) = "Yes",Monthly!S48,0)</f>
        <v>0</v>
      </c>
      <c r="S48">
        <f ca="1">IF(OFFSET('Project Map'!$E$2,S$2,0) = "Yes",Monthly!#REF!,0)</f>
        <v>0</v>
      </c>
      <c r="T48">
        <f ca="1">IF(OFFSET('Project Map'!$E$2,T$2,0) = "Yes",Monthly!#REF!,0)</f>
        <v>0</v>
      </c>
      <c r="U48">
        <f ca="1">IF(OFFSET('Project Map'!$E$2,U$2,0) = "Yes",Monthly!#REF!,0)</f>
        <v>0</v>
      </c>
    </row>
    <row r="49" spans="2:21" x14ac:dyDescent="0.25">
      <c r="B49" s="6">
        <v>47058</v>
      </c>
      <c r="C49">
        <f t="shared" ca="1" si="0"/>
        <v>702</v>
      </c>
      <c r="D49">
        <f ca="1">IF(OFFSET('Project Map'!$E$2,D$2,0) = "Yes",Monthly!E49,0)</f>
        <v>120</v>
      </c>
      <c r="E49">
        <f ca="1">IF(OFFSET('Project Map'!$E$2,E$2,0) = "Yes",Monthly!F49,0)</f>
        <v>300</v>
      </c>
      <c r="F49">
        <f ca="1">IF(OFFSET('Project Map'!$E$2,F$2,0) = "Yes",Monthly!G49,0)</f>
        <v>0</v>
      </c>
      <c r="G49">
        <f ca="1">IF(OFFSET('Project Map'!$E$2,G$2,0) = "Yes",Monthly!H49,0)</f>
        <v>100</v>
      </c>
      <c r="H49">
        <f ca="1">IF(OFFSET('Project Map'!$E$2,H$2,0) = "Yes",Monthly!I49,0)</f>
        <v>182</v>
      </c>
      <c r="I49">
        <f ca="1">IF(OFFSET('Project Map'!$E$2,I$2,0) = "Yes",Monthly!J49,0)</f>
        <v>0</v>
      </c>
      <c r="J49">
        <f ca="1">IF(OFFSET('Project Map'!$E$2,J$2,0) = "Yes",Monthly!K49,0)</f>
        <v>0</v>
      </c>
      <c r="K49">
        <f ca="1">IF(OFFSET('Project Map'!$E$2,K$2,0) = "Yes",Monthly!L49,0)</f>
        <v>0</v>
      </c>
      <c r="L49">
        <f ca="1">IF(OFFSET('Project Map'!$E$2,L$2,0) = "Yes",Monthly!M49,0)</f>
        <v>0</v>
      </c>
      <c r="M49">
        <f ca="1">IF(OFFSET('Project Map'!$E$2,M$2,0) = "Yes",Monthly!N49,0)</f>
        <v>0</v>
      </c>
      <c r="N49">
        <f ca="1">IF(OFFSET('Project Map'!$E$2,N$2,0) = "Yes",Monthly!O49,0)</f>
        <v>0</v>
      </c>
      <c r="O49">
        <f ca="1">IF(OFFSET('Project Map'!$E$2,O$2,0) = "Yes",Monthly!P49,0)</f>
        <v>0</v>
      </c>
      <c r="P49">
        <f ca="1">IF(OFFSET('Project Map'!$E$2,P$2,0) = "Yes",Monthly!Q49,0)</f>
        <v>0</v>
      </c>
      <c r="Q49">
        <f ca="1">IF(OFFSET('Project Map'!$E$2,Q$2,0) = "Yes",Monthly!R49,0)</f>
        <v>0</v>
      </c>
      <c r="R49">
        <f ca="1">IF(OFFSET('Project Map'!$E$2,R$2,0) = "Yes",Monthly!S49,0)</f>
        <v>0</v>
      </c>
      <c r="S49">
        <f ca="1">IF(OFFSET('Project Map'!$E$2,S$2,0) = "Yes",Monthly!#REF!,0)</f>
        <v>0</v>
      </c>
      <c r="T49">
        <f ca="1">IF(OFFSET('Project Map'!$E$2,T$2,0) = "Yes",Monthly!#REF!,0)</f>
        <v>0</v>
      </c>
      <c r="U49">
        <f ca="1">IF(OFFSET('Project Map'!$E$2,U$2,0) = "Yes",Monthly!#REF!,0)</f>
        <v>0</v>
      </c>
    </row>
    <row r="50" spans="2:21" x14ac:dyDescent="0.25">
      <c r="B50" s="6">
        <v>47088</v>
      </c>
      <c r="C50">
        <f t="shared" ca="1" si="0"/>
        <v>715</v>
      </c>
      <c r="D50">
        <f ca="1">IF(OFFSET('Project Map'!$E$2,D$2,0) = "Yes",Monthly!E50,0)</f>
        <v>120</v>
      </c>
      <c r="E50">
        <f ca="1">IF(OFFSET('Project Map'!$E$2,E$2,0) = "Yes",Monthly!F50,0)</f>
        <v>300</v>
      </c>
      <c r="F50">
        <f ca="1">IF(OFFSET('Project Map'!$E$2,F$2,0) = "Yes",Monthly!G50,0)</f>
        <v>0</v>
      </c>
      <c r="G50">
        <f ca="1">IF(OFFSET('Project Map'!$E$2,G$2,0) = "Yes",Monthly!H50,0)</f>
        <v>100</v>
      </c>
      <c r="H50">
        <f ca="1">IF(OFFSET('Project Map'!$E$2,H$2,0) = "Yes",Monthly!I50,0)</f>
        <v>195</v>
      </c>
      <c r="I50">
        <f ca="1">IF(OFFSET('Project Map'!$E$2,I$2,0) = "Yes",Monthly!J50,0)</f>
        <v>0</v>
      </c>
      <c r="J50">
        <f ca="1">IF(OFFSET('Project Map'!$E$2,J$2,0) = "Yes",Monthly!K50,0)</f>
        <v>0</v>
      </c>
      <c r="K50">
        <f ca="1">IF(OFFSET('Project Map'!$E$2,K$2,0) = "Yes",Monthly!L50,0)</f>
        <v>0</v>
      </c>
      <c r="L50">
        <f ca="1">IF(OFFSET('Project Map'!$E$2,L$2,0) = "Yes",Monthly!M50,0)</f>
        <v>0</v>
      </c>
      <c r="M50">
        <f ca="1">IF(OFFSET('Project Map'!$E$2,M$2,0) = "Yes",Monthly!N50,0)</f>
        <v>0</v>
      </c>
      <c r="N50">
        <f ca="1">IF(OFFSET('Project Map'!$E$2,N$2,0) = "Yes",Monthly!O50,0)</f>
        <v>0</v>
      </c>
      <c r="O50">
        <f ca="1">IF(OFFSET('Project Map'!$E$2,O$2,0) = "Yes",Monthly!P50,0)</f>
        <v>0</v>
      </c>
      <c r="P50">
        <f ca="1">IF(OFFSET('Project Map'!$E$2,P$2,0) = "Yes",Monthly!Q50,0)</f>
        <v>0</v>
      </c>
      <c r="Q50">
        <f ca="1">IF(OFFSET('Project Map'!$E$2,Q$2,0) = "Yes",Monthly!R50,0)</f>
        <v>0</v>
      </c>
      <c r="R50">
        <f ca="1">IF(OFFSET('Project Map'!$E$2,R$2,0) = "Yes",Monthly!S50,0)</f>
        <v>0</v>
      </c>
      <c r="S50">
        <f ca="1">IF(OFFSET('Project Map'!$E$2,S$2,0) = "Yes",Monthly!#REF!,0)</f>
        <v>0</v>
      </c>
      <c r="T50">
        <f ca="1">IF(OFFSET('Project Map'!$E$2,T$2,0) = "Yes",Monthly!#REF!,0)</f>
        <v>0</v>
      </c>
      <c r="U50">
        <f ca="1">IF(OFFSET('Project Map'!$E$2,U$2,0) = "Yes",Monthly!#REF!,0)</f>
        <v>0</v>
      </c>
    </row>
    <row r="51" spans="2:21" x14ac:dyDescent="0.25">
      <c r="B51" s="6">
        <v>47119</v>
      </c>
      <c r="C51">
        <f t="shared" ca="1" si="0"/>
        <v>803</v>
      </c>
      <c r="D51">
        <f ca="1">IF(OFFSET('Project Map'!$E$2,D$2,0) = "Yes",Monthly!E51,0)</f>
        <v>120</v>
      </c>
      <c r="E51">
        <f ca="1">IF(OFFSET('Project Map'!$E$2,E$2,0) = "Yes",Monthly!F51,0)</f>
        <v>375</v>
      </c>
      <c r="F51">
        <f ca="1">IF(OFFSET('Project Map'!$E$2,F$2,0) = "Yes",Monthly!G51,0)</f>
        <v>0</v>
      </c>
      <c r="G51">
        <f ca="1">IF(OFFSET('Project Map'!$E$2,G$2,0) = "Yes",Monthly!H51,0)</f>
        <v>100</v>
      </c>
      <c r="H51">
        <f ca="1">IF(OFFSET('Project Map'!$E$2,H$2,0) = "Yes",Monthly!I51,0)</f>
        <v>208</v>
      </c>
      <c r="I51">
        <f ca="1">IF(OFFSET('Project Map'!$E$2,I$2,0) = "Yes",Monthly!J51,0)</f>
        <v>0</v>
      </c>
      <c r="J51">
        <f ca="1">IF(OFFSET('Project Map'!$E$2,J$2,0) = "Yes",Monthly!K51,0)</f>
        <v>0</v>
      </c>
      <c r="K51">
        <f ca="1">IF(OFFSET('Project Map'!$E$2,K$2,0) = "Yes",Monthly!L51,0)</f>
        <v>0</v>
      </c>
      <c r="L51">
        <f ca="1">IF(OFFSET('Project Map'!$E$2,L$2,0) = "Yes",Monthly!M51,0)</f>
        <v>0</v>
      </c>
      <c r="M51">
        <f ca="1">IF(OFFSET('Project Map'!$E$2,M$2,0) = "Yes",Monthly!N51,0)</f>
        <v>0</v>
      </c>
      <c r="N51">
        <f ca="1">IF(OFFSET('Project Map'!$E$2,N$2,0) = "Yes",Monthly!O51,0)</f>
        <v>0</v>
      </c>
      <c r="O51">
        <f ca="1">IF(OFFSET('Project Map'!$E$2,O$2,0) = "Yes",Monthly!P51,0)</f>
        <v>0</v>
      </c>
      <c r="P51">
        <f ca="1">IF(OFFSET('Project Map'!$E$2,P$2,0) = "Yes",Monthly!Q51,0)</f>
        <v>0</v>
      </c>
      <c r="Q51">
        <f ca="1">IF(OFFSET('Project Map'!$E$2,Q$2,0) = "Yes",Monthly!R51,0)</f>
        <v>0</v>
      </c>
      <c r="R51">
        <f ca="1">IF(OFFSET('Project Map'!$E$2,R$2,0) = "Yes",Monthly!S51,0)</f>
        <v>0</v>
      </c>
      <c r="S51">
        <f ca="1">IF(OFFSET('Project Map'!$E$2,S$2,0) = "Yes",Monthly!#REF!,0)</f>
        <v>0</v>
      </c>
      <c r="T51">
        <f ca="1">IF(OFFSET('Project Map'!$E$2,T$2,0) = "Yes",Monthly!#REF!,0)</f>
        <v>0</v>
      </c>
      <c r="U51">
        <f ca="1">IF(OFFSET('Project Map'!$E$2,U$2,0) = "Yes",Monthly!#REF!,0)</f>
        <v>0</v>
      </c>
    </row>
    <row r="52" spans="2:21" x14ac:dyDescent="0.25">
      <c r="B52" s="6">
        <v>47150</v>
      </c>
      <c r="C52">
        <f t="shared" ca="1" si="0"/>
        <v>816</v>
      </c>
      <c r="D52">
        <f ca="1">IF(OFFSET('Project Map'!$E$2,D$2,0) = "Yes",Monthly!E52,0)</f>
        <v>120</v>
      </c>
      <c r="E52">
        <f ca="1">IF(OFFSET('Project Map'!$E$2,E$2,0) = "Yes",Monthly!F52,0)</f>
        <v>375</v>
      </c>
      <c r="F52">
        <f ca="1">IF(OFFSET('Project Map'!$E$2,F$2,0) = "Yes",Monthly!G52,0)</f>
        <v>0</v>
      </c>
      <c r="G52">
        <f ca="1">IF(OFFSET('Project Map'!$E$2,G$2,0) = "Yes",Monthly!H52,0)</f>
        <v>100</v>
      </c>
      <c r="H52">
        <f ca="1">IF(OFFSET('Project Map'!$E$2,H$2,0) = "Yes",Monthly!I52,0)</f>
        <v>221</v>
      </c>
      <c r="I52">
        <f ca="1">IF(OFFSET('Project Map'!$E$2,I$2,0) = "Yes",Monthly!J52,0)</f>
        <v>0</v>
      </c>
      <c r="J52">
        <f ca="1">IF(OFFSET('Project Map'!$E$2,J$2,0) = "Yes",Monthly!K52,0)</f>
        <v>0</v>
      </c>
      <c r="K52">
        <f ca="1">IF(OFFSET('Project Map'!$E$2,K$2,0) = "Yes",Monthly!L52,0)</f>
        <v>0</v>
      </c>
      <c r="L52">
        <f ca="1">IF(OFFSET('Project Map'!$E$2,L$2,0) = "Yes",Monthly!M52,0)</f>
        <v>0</v>
      </c>
      <c r="M52">
        <f ca="1">IF(OFFSET('Project Map'!$E$2,M$2,0) = "Yes",Monthly!N52,0)</f>
        <v>0</v>
      </c>
      <c r="N52">
        <f ca="1">IF(OFFSET('Project Map'!$E$2,N$2,0) = "Yes",Monthly!O52,0)</f>
        <v>0</v>
      </c>
      <c r="O52">
        <f ca="1">IF(OFFSET('Project Map'!$E$2,O$2,0) = "Yes",Monthly!P52,0)</f>
        <v>0</v>
      </c>
      <c r="P52">
        <f ca="1">IF(OFFSET('Project Map'!$E$2,P$2,0) = "Yes",Monthly!Q52,0)</f>
        <v>0</v>
      </c>
      <c r="Q52">
        <f ca="1">IF(OFFSET('Project Map'!$E$2,Q$2,0) = "Yes",Monthly!R52,0)</f>
        <v>0</v>
      </c>
      <c r="R52">
        <f ca="1">IF(OFFSET('Project Map'!$E$2,R$2,0) = "Yes",Monthly!S52,0)</f>
        <v>0</v>
      </c>
      <c r="S52">
        <f ca="1">IF(OFFSET('Project Map'!$E$2,S$2,0) = "Yes",Monthly!#REF!,0)</f>
        <v>0</v>
      </c>
      <c r="T52">
        <f ca="1">IF(OFFSET('Project Map'!$E$2,T$2,0) = "Yes",Monthly!#REF!,0)</f>
        <v>0</v>
      </c>
      <c r="U52">
        <f ca="1">IF(OFFSET('Project Map'!$E$2,U$2,0) = "Yes",Monthly!#REF!,0)</f>
        <v>0</v>
      </c>
    </row>
    <row r="53" spans="2:21" x14ac:dyDescent="0.25">
      <c r="B53" s="6">
        <v>47178</v>
      </c>
      <c r="C53">
        <f t="shared" ca="1" si="0"/>
        <v>829</v>
      </c>
      <c r="D53">
        <f ca="1">IF(OFFSET('Project Map'!$E$2,D$2,0) = "Yes",Monthly!E53,0)</f>
        <v>120</v>
      </c>
      <c r="E53">
        <f ca="1">IF(OFFSET('Project Map'!$E$2,E$2,0) = "Yes",Monthly!F53,0)</f>
        <v>375</v>
      </c>
      <c r="F53">
        <f ca="1">IF(OFFSET('Project Map'!$E$2,F$2,0) = "Yes",Monthly!G53,0)</f>
        <v>0</v>
      </c>
      <c r="G53">
        <f ca="1">IF(OFFSET('Project Map'!$E$2,G$2,0) = "Yes",Monthly!H53,0)</f>
        <v>100</v>
      </c>
      <c r="H53">
        <f ca="1">IF(OFFSET('Project Map'!$E$2,H$2,0) = "Yes",Monthly!I53,0)</f>
        <v>234</v>
      </c>
      <c r="I53">
        <f ca="1">IF(OFFSET('Project Map'!$E$2,I$2,0) = "Yes",Monthly!J53,0)</f>
        <v>0</v>
      </c>
      <c r="J53">
        <f ca="1">IF(OFFSET('Project Map'!$E$2,J$2,0) = "Yes",Monthly!K53,0)</f>
        <v>0</v>
      </c>
      <c r="K53">
        <f ca="1">IF(OFFSET('Project Map'!$E$2,K$2,0) = "Yes",Monthly!L53,0)</f>
        <v>0</v>
      </c>
      <c r="L53">
        <f ca="1">IF(OFFSET('Project Map'!$E$2,L$2,0) = "Yes",Monthly!M53,0)</f>
        <v>0</v>
      </c>
      <c r="M53">
        <f ca="1">IF(OFFSET('Project Map'!$E$2,M$2,0) = "Yes",Monthly!N53,0)</f>
        <v>0</v>
      </c>
      <c r="N53">
        <f ca="1">IF(OFFSET('Project Map'!$E$2,N$2,0) = "Yes",Monthly!O53,0)</f>
        <v>0</v>
      </c>
      <c r="O53">
        <f ca="1">IF(OFFSET('Project Map'!$E$2,O$2,0) = "Yes",Monthly!P53,0)</f>
        <v>0</v>
      </c>
      <c r="P53">
        <f ca="1">IF(OFFSET('Project Map'!$E$2,P$2,0) = "Yes",Monthly!Q53,0)</f>
        <v>0</v>
      </c>
      <c r="Q53">
        <f ca="1">IF(OFFSET('Project Map'!$E$2,Q$2,0) = "Yes",Monthly!R53,0)</f>
        <v>0</v>
      </c>
      <c r="R53">
        <f ca="1">IF(OFFSET('Project Map'!$E$2,R$2,0) = "Yes",Monthly!S53,0)</f>
        <v>0</v>
      </c>
      <c r="S53">
        <f ca="1">IF(OFFSET('Project Map'!$E$2,S$2,0) = "Yes",Monthly!#REF!,0)</f>
        <v>0</v>
      </c>
      <c r="T53">
        <f ca="1">IF(OFFSET('Project Map'!$E$2,T$2,0) = "Yes",Monthly!#REF!,0)</f>
        <v>0</v>
      </c>
      <c r="U53">
        <f ca="1">IF(OFFSET('Project Map'!$E$2,U$2,0) = "Yes",Monthly!#REF!,0)</f>
        <v>0</v>
      </c>
    </row>
    <row r="54" spans="2:21" x14ac:dyDescent="0.25">
      <c r="B54" s="6">
        <v>47209</v>
      </c>
      <c r="C54">
        <f t="shared" ca="1" si="0"/>
        <v>842</v>
      </c>
      <c r="D54">
        <f ca="1">IF(OFFSET('Project Map'!$E$2,D$2,0) = "Yes",Monthly!E54,0)</f>
        <v>120</v>
      </c>
      <c r="E54">
        <f ca="1">IF(OFFSET('Project Map'!$E$2,E$2,0) = "Yes",Monthly!F54,0)</f>
        <v>375</v>
      </c>
      <c r="F54">
        <f ca="1">IF(OFFSET('Project Map'!$E$2,F$2,0) = "Yes",Monthly!G54,0)</f>
        <v>0</v>
      </c>
      <c r="G54">
        <f ca="1">IF(OFFSET('Project Map'!$E$2,G$2,0) = "Yes",Monthly!H54,0)</f>
        <v>100</v>
      </c>
      <c r="H54">
        <f ca="1">IF(OFFSET('Project Map'!$E$2,H$2,0) = "Yes",Monthly!I54,0)</f>
        <v>247</v>
      </c>
      <c r="I54">
        <f ca="1">IF(OFFSET('Project Map'!$E$2,I$2,0) = "Yes",Monthly!J54,0)</f>
        <v>0</v>
      </c>
      <c r="J54">
        <f ca="1">IF(OFFSET('Project Map'!$E$2,J$2,0) = "Yes",Monthly!K54,0)</f>
        <v>0</v>
      </c>
      <c r="K54">
        <f ca="1">IF(OFFSET('Project Map'!$E$2,K$2,0) = "Yes",Monthly!L54,0)</f>
        <v>0</v>
      </c>
      <c r="L54">
        <f ca="1">IF(OFFSET('Project Map'!$E$2,L$2,0) = "Yes",Monthly!M54,0)</f>
        <v>0</v>
      </c>
      <c r="M54">
        <f ca="1">IF(OFFSET('Project Map'!$E$2,M$2,0) = "Yes",Monthly!N54,0)</f>
        <v>0</v>
      </c>
      <c r="N54">
        <f ca="1">IF(OFFSET('Project Map'!$E$2,N$2,0) = "Yes",Monthly!O54,0)</f>
        <v>0</v>
      </c>
      <c r="O54">
        <f ca="1">IF(OFFSET('Project Map'!$E$2,O$2,0) = "Yes",Monthly!P54,0)</f>
        <v>0</v>
      </c>
      <c r="P54">
        <f ca="1">IF(OFFSET('Project Map'!$E$2,P$2,0) = "Yes",Monthly!Q54,0)</f>
        <v>0</v>
      </c>
      <c r="Q54">
        <f ca="1">IF(OFFSET('Project Map'!$E$2,Q$2,0) = "Yes",Monthly!R54,0)</f>
        <v>0</v>
      </c>
      <c r="R54">
        <f ca="1">IF(OFFSET('Project Map'!$E$2,R$2,0) = "Yes",Monthly!S54,0)</f>
        <v>0</v>
      </c>
      <c r="S54">
        <f ca="1">IF(OFFSET('Project Map'!$E$2,S$2,0) = "Yes",Monthly!#REF!,0)</f>
        <v>0</v>
      </c>
      <c r="T54">
        <f ca="1">IF(OFFSET('Project Map'!$E$2,T$2,0) = "Yes",Monthly!#REF!,0)</f>
        <v>0</v>
      </c>
      <c r="U54">
        <f ca="1">IF(OFFSET('Project Map'!$E$2,U$2,0) = "Yes",Monthly!#REF!,0)</f>
        <v>0</v>
      </c>
    </row>
    <row r="55" spans="2:21" x14ac:dyDescent="0.25">
      <c r="B55" s="6">
        <v>47239</v>
      </c>
      <c r="C55">
        <f t="shared" ca="1" si="0"/>
        <v>855</v>
      </c>
      <c r="D55">
        <f ca="1">IF(OFFSET('Project Map'!$E$2,D$2,0) = "Yes",Monthly!E55,0)</f>
        <v>120</v>
      </c>
      <c r="E55">
        <f ca="1">IF(OFFSET('Project Map'!$E$2,E$2,0) = "Yes",Monthly!F55,0)</f>
        <v>375</v>
      </c>
      <c r="F55">
        <f ca="1">IF(OFFSET('Project Map'!$E$2,F$2,0) = "Yes",Monthly!G55,0)</f>
        <v>0</v>
      </c>
      <c r="G55">
        <f ca="1">IF(OFFSET('Project Map'!$E$2,G$2,0) = "Yes",Monthly!H55,0)</f>
        <v>100</v>
      </c>
      <c r="H55">
        <f ca="1">IF(OFFSET('Project Map'!$E$2,H$2,0) = "Yes",Monthly!I55,0)</f>
        <v>260</v>
      </c>
      <c r="I55">
        <f ca="1">IF(OFFSET('Project Map'!$E$2,I$2,0) = "Yes",Monthly!J55,0)</f>
        <v>0</v>
      </c>
      <c r="J55">
        <f ca="1">IF(OFFSET('Project Map'!$E$2,J$2,0) = "Yes",Monthly!K55,0)</f>
        <v>0</v>
      </c>
      <c r="K55">
        <f ca="1">IF(OFFSET('Project Map'!$E$2,K$2,0) = "Yes",Monthly!L55,0)</f>
        <v>0</v>
      </c>
      <c r="L55">
        <f ca="1">IF(OFFSET('Project Map'!$E$2,L$2,0) = "Yes",Monthly!M55,0)</f>
        <v>0</v>
      </c>
      <c r="M55">
        <f ca="1">IF(OFFSET('Project Map'!$E$2,M$2,0) = "Yes",Monthly!N55,0)</f>
        <v>0</v>
      </c>
      <c r="N55">
        <f ca="1">IF(OFFSET('Project Map'!$E$2,N$2,0) = "Yes",Monthly!O55,0)</f>
        <v>0</v>
      </c>
      <c r="O55">
        <f ca="1">IF(OFFSET('Project Map'!$E$2,O$2,0) = "Yes",Monthly!P55,0)</f>
        <v>0</v>
      </c>
      <c r="P55">
        <f ca="1">IF(OFFSET('Project Map'!$E$2,P$2,0) = "Yes",Monthly!Q55,0)</f>
        <v>0</v>
      </c>
      <c r="Q55">
        <f ca="1">IF(OFFSET('Project Map'!$E$2,Q$2,0) = "Yes",Monthly!R55,0)</f>
        <v>0</v>
      </c>
      <c r="R55">
        <f ca="1">IF(OFFSET('Project Map'!$E$2,R$2,0) = "Yes",Monthly!S55,0)</f>
        <v>0</v>
      </c>
      <c r="S55">
        <f ca="1">IF(OFFSET('Project Map'!$E$2,S$2,0) = "Yes",Monthly!#REF!,0)</f>
        <v>0</v>
      </c>
      <c r="T55">
        <f ca="1">IF(OFFSET('Project Map'!$E$2,T$2,0) = "Yes",Monthly!#REF!,0)</f>
        <v>0</v>
      </c>
      <c r="U55">
        <f ca="1">IF(OFFSET('Project Map'!$E$2,U$2,0) = "Yes",Monthly!#REF!,0)</f>
        <v>0</v>
      </c>
    </row>
    <row r="56" spans="2:21" x14ac:dyDescent="0.25">
      <c r="B56" s="6">
        <v>47270</v>
      </c>
      <c r="C56">
        <f t="shared" ca="1" si="0"/>
        <v>868</v>
      </c>
      <c r="D56">
        <f ca="1">IF(OFFSET('Project Map'!$E$2,D$2,0) = "Yes",Monthly!E56,0)</f>
        <v>120</v>
      </c>
      <c r="E56">
        <f ca="1">IF(OFFSET('Project Map'!$E$2,E$2,0) = "Yes",Monthly!F56,0)</f>
        <v>375</v>
      </c>
      <c r="F56">
        <f ca="1">IF(OFFSET('Project Map'!$E$2,F$2,0) = "Yes",Monthly!G56,0)</f>
        <v>0</v>
      </c>
      <c r="G56">
        <f ca="1">IF(OFFSET('Project Map'!$E$2,G$2,0) = "Yes",Monthly!H56,0)</f>
        <v>100</v>
      </c>
      <c r="H56">
        <f ca="1">IF(OFFSET('Project Map'!$E$2,H$2,0) = "Yes",Monthly!I56,0)</f>
        <v>273</v>
      </c>
      <c r="I56">
        <f ca="1">IF(OFFSET('Project Map'!$E$2,I$2,0) = "Yes",Monthly!J56,0)</f>
        <v>0</v>
      </c>
      <c r="J56">
        <f ca="1">IF(OFFSET('Project Map'!$E$2,J$2,0) = "Yes",Monthly!K56,0)</f>
        <v>0</v>
      </c>
      <c r="K56">
        <f ca="1">IF(OFFSET('Project Map'!$E$2,K$2,0) = "Yes",Monthly!L56,0)</f>
        <v>0</v>
      </c>
      <c r="L56">
        <f ca="1">IF(OFFSET('Project Map'!$E$2,L$2,0) = "Yes",Monthly!M56,0)</f>
        <v>0</v>
      </c>
      <c r="M56">
        <f ca="1">IF(OFFSET('Project Map'!$E$2,M$2,0) = "Yes",Monthly!N56,0)</f>
        <v>0</v>
      </c>
      <c r="N56">
        <f ca="1">IF(OFFSET('Project Map'!$E$2,N$2,0) = "Yes",Monthly!O56,0)</f>
        <v>0</v>
      </c>
      <c r="O56">
        <f ca="1">IF(OFFSET('Project Map'!$E$2,O$2,0) = "Yes",Monthly!P56,0)</f>
        <v>0</v>
      </c>
      <c r="P56">
        <f ca="1">IF(OFFSET('Project Map'!$E$2,P$2,0) = "Yes",Monthly!Q56,0)</f>
        <v>0</v>
      </c>
      <c r="Q56">
        <f ca="1">IF(OFFSET('Project Map'!$E$2,Q$2,0) = "Yes",Monthly!R56,0)</f>
        <v>0</v>
      </c>
      <c r="R56">
        <f ca="1">IF(OFFSET('Project Map'!$E$2,R$2,0) = "Yes",Monthly!S56,0)</f>
        <v>0</v>
      </c>
      <c r="S56">
        <f ca="1">IF(OFFSET('Project Map'!$E$2,S$2,0) = "Yes",Monthly!#REF!,0)</f>
        <v>0</v>
      </c>
      <c r="T56">
        <f ca="1">IF(OFFSET('Project Map'!$E$2,T$2,0) = "Yes",Monthly!#REF!,0)</f>
        <v>0</v>
      </c>
      <c r="U56">
        <f ca="1">IF(OFFSET('Project Map'!$E$2,U$2,0) = "Yes",Monthly!#REF!,0)</f>
        <v>0</v>
      </c>
    </row>
    <row r="57" spans="2:21" x14ac:dyDescent="0.25">
      <c r="B57" s="6">
        <v>47300</v>
      </c>
      <c r="C57">
        <f t="shared" ca="1" si="0"/>
        <v>908</v>
      </c>
      <c r="D57">
        <f ca="1">IF(OFFSET('Project Map'!$E$2,D$2,0) = "Yes",Monthly!E57,0)</f>
        <v>120</v>
      </c>
      <c r="E57">
        <f ca="1">IF(OFFSET('Project Map'!$E$2,E$2,0) = "Yes",Monthly!F57,0)</f>
        <v>402</v>
      </c>
      <c r="F57">
        <f ca="1">IF(OFFSET('Project Map'!$E$2,F$2,0) = "Yes",Monthly!G57,0)</f>
        <v>0</v>
      </c>
      <c r="G57">
        <f ca="1">IF(OFFSET('Project Map'!$E$2,G$2,0) = "Yes",Monthly!H57,0)</f>
        <v>100</v>
      </c>
      <c r="H57">
        <f ca="1">IF(OFFSET('Project Map'!$E$2,H$2,0) = "Yes",Monthly!I57,0)</f>
        <v>286</v>
      </c>
      <c r="I57">
        <f ca="1">IF(OFFSET('Project Map'!$E$2,I$2,0) = "Yes",Monthly!J57,0)</f>
        <v>0</v>
      </c>
      <c r="J57">
        <f ca="1">IF(OFFSET('Project Map'!$E$2,J$2,0) = "Yes",Monthly!K57,0)</f>
        <v>0</v>
      </c>
      <c r="K57">
        <f ca="1">IF(OFFSET('Project Map'!$E$2,K$2,0) = "Yes",Monthly!L57,0)</f>
        <v>0</v>
      </c>
      <c r="L57">
        <f ca="1">IF(OFFSET('Project Map'!$E$2,L$2,0) = "Yes",Monthly!M57,0)</f>
        <v>0</v>
      </c>
      <c r="M57">
        <f ca="1">IF(OFFSET('Project Map'!$E$2,M$2,0) = "Yes",Monthly!N57,0)</f>
        <v>0</v>
      </c>
      <c r="N57">
        <f ca="1">IF(OFFSET('Project Map'!$E$2,N$2,0) = "Yes",Monthly!O57,0)</f>
        <v>0</v>
      </c>
      <c r="O57">
        <f ca="1">IF(OFFSET('Project Map'!$E$2,O$2,0) = "Yes",Monthly!P57,0)</f>
        <v>0</v>
      </c>
      <c r="P57">
        <f ca="1">IF(OFFSET('Project Map'!$E$2,P$2,0) = "Yes",Monthly!Q57,0)</f>
        <v>0</v>
      </c>
      <c r="Q57">
        <f ca="1">IF(OFFSET('Project Map'!$E$2,Q$2,0) = "Yes",Monthly!R57,0)</f>
        <v>0</v>
      </c>
      <c r="R57">
        <f ca="1">IF(OFFSET('Project Map'!$E$2,R$2,0) = "Yes",Monthly!S57,0)</f>
        <v>0</v>
      </c>
      <c r="S57">
        <f ca="1">IF(OFFSET('Project Map'!$E$2,S$2,0) = "Yes",Monthly!#REF!,0)</f>
        <v>0</v>
      </c>
      <c r="T57">
        <f ca="1">IF(OFFSET('Project Map'!$E$2,T$2,0) = "Yes",Monthly!#REF!,0)</f>
        <v>0</v>
      </c>
      <c r="U57">
        <f ca="1">IF(OFFSET('Project Map'!$E$2,U$2,0) = "Yes",Monthly!#REF!,0)</f>
        <v>0</v>
      </c>
    </row>
    <row r="58" spans="2:21" x14ac:dyDescent="0.25">
      <c r="B58" s="6">
        <v>47331</v>
      </c>
      <c r="C58">
        <f t="shared" ca="1" si="0"/>
        <v>921</v>
      </c>
      <c r="D58">
        <f ca="1">IF(OFFSET('Project Map'!$E$2,D$2,0) = "Yes",Monthly!E58,0)</f>
        <v>120</v>
      </c>
      <c r="E58">
        <f ca="1">IF(OFFSET('Project Map'!$E$2,E$2,0) = "Yes",Monthly!F58,0)</f>
        <v>402</v>
      </c>
      <c r="F58">
        <f ca="1">IF(OFFSET('Project Map'!$E$2,F$2,0) = "Yes",Monthly!G58,0)</f>
        <v>0</v>
      </c>
      <c r="G58">
        <f ca="1">IF(OFFSET('Project Map'!$E$2,G$2,0) = "Yes",Monthly!H58,0)</f>
        <v>100</v>
      </c>
      <c r="H58">
        <f ca="1">IF(OFFSET('Project Map'!$E$2,H$2,0) = "Yes",Monthly!I58,0)</f>
        <v>299</v>
      </c>
      <c r="I58">
        <f ca="1">IF(OFFSET('Project Map'!$E$2,I$2,0) = "Yes",Monthly!J58,0)</f>
        <v>0</v>
      </c>
      <c r="J58">
        <f ca="1">IF(OFFSET('Project Map'!$E$2,J$2,0) = "Yes",Monthly!K58,0)</f>
        <v>0</v>
      </c>
      <c r="K58">
        <f ca="1">IF(OFFSET('Project Map'!$E$2,K$2,0) = "Yes",Monthly!L58,0)</f>
        <v>0</v>
      </c>
      <c r="L58">
        <f ca="1">IF(OFFSET('Project Map'!$E$2,L$2,0) = "Yes",Monthly!M58,0)</f>
        <v>0</v>
      </c>
      <c r="M58">
        <f ca="1">IF(OFFSET('Project Map'!$E$2,M$2,0) = "Yes",Monthly!N58,0)</f>
        <v>0</v>
      </c>
      <c r="N58">
        <f ca="1">IF(OFFSET('Project Map'!$E$2,N$2,0) = "Yes",Monthly!O58,0)</f>
        <v>0</v>
      </c>
      <c r="O58">
        <f ca="1">IF(OFFSET('Project Map'!$E$2,O$2,0) = "Yes",Monthly!P58,0)</f>
        <v>0</v>
      </c>
      <c r="P58">
        <f ca="1">IF(OFFSET('Project Map'!$E$2,P$2,0) = "Yes",Monthly!Q58,0)</f>
        <v>0</v>
      </c>
      <c r="Q58">
        <f ca="1">IF(OFFSET('Project Map'!$E$2,Q$2,0) = "Yes",Monthly!R58,0)</f>
        <v>0</v>
      </c>
      <c r="R58">
        <f ca="1">IF(OFFSET('Project Map'!$E$2,R$2,0) = "Yes",Monthly!S58,0)</f>
        <v>0</v>
      </c>
      <c r="S58">
        <f ca="1">IF(OFFSET('Project Map'!$E$2,S$2,0) = "Yes",Monthly!#REF!,0)</f>
        <v>0</v>
      </c>
      <c r="T58">
        <f ca="1">IF(OFFSET('Project Map'!$E$2,T$2,0) = "Yes",Monthly!#REF!,0)</f>
        <v>0</v>
      </c>
      <c r="U58">
        <f ca="1">IF(OFFSET('Project Map'!$E$2,U$2,0) = "Yes",Monthly!#REF!,0)</f>
        <v>0</v>
      </c>
    </row>
    <row r="59" spans="2:21" x14ac:dyDescent="0.25">
      <c r="B59" s="6">
        <v>47362</v>
      </c>
      <c r="C59">
        <f t="shared" ca="1" si="0"/>
        <v>922</v>
      </c>
      <c r="D59">
        <f ca="1">IF(OFFSET('Project Map'!$E$2,D$2,0) = "Yes",Monthly!E59,0)</f>
        <v>120</v>
      </c>
      <c r="E59">
        <f ca="1">IF(OFFSET('Project Map'!$E$2,E$2,0) = "Yes",Monthly!F59,0)</f>
        <v>402</v>
      </c>
      <c r="F59">
        <f ca="1">IF(OFFSET('Project Map'!$E$2,F$2,0) = "Yes",Monthly!G59,0)</f>
        <v>0</v>
      </c>
      <c r="G59">
        <f ca="1">IF(OFFSET('Project Map'!$E$2,G$2,0) = "Yes",Monthly!H59,0)</f>
        <v>100</v>
      </c>
      <c r="H59">
        <f ca="1">IF(OFFSET('Project Map'!$E$2,H$2,0) = "Yes",Monthly!I59,0)</f>
        <v>300</v>
      </c>
      <c r="I59">
        <f ca="1">IF(OFFSET('Project Map'!$E$2,I$2,0) = "Yes",Monthly!J59,0)</f>
        <v>0</v>
      </c>
      <c r="J59">
        <f ca="1">IF(OFFSET('Project Map'!$E$2,J$2,0) = "Yes",Monthly!K59,0)</f>
        <v>0</v>
      </c>
      <c r="K59">
        <f ca="1">IF(OFFSET('Project Map'!$E$2,K$2,0) = "Yes",Monthly!L59,0)</f>
        <v>0</v>
      </c>
      <c r="L59">
        <f ca="1">IF(OFFSET('Project Map'!$E$2,L$2,0) = "Yes",Monthly!M59,0)</f>
        <v>0</v>
      </c>
      <c r="M59">
        <f ca="1">IF(OFFSET('Project Map'!$E$2,M$2,0) = "Yes",Monthly!N59,0)</f>
        <v>0</v>
      </c>
      <c r="N59">
        <f ca="1">IF(OFFSET('Project Map'!$E$2,N$2,0) = "Yes",Monthly!O59,0)</f>
        <v>0</v>
      </c>
      <c r="O59">
        <f ca="1">IF(OFFSET('Project Map'!$E$2,O$2,0) = "Yes",Monthly!P59,0)</f>
        <v>0</v>
      </c>
      <c r="P59">
        <f ca="1">IF(OFFSET('Project Map'!$E$2,P$2,0) = "Yes",Monthly!Q59,0)</f>
        <v>0</v>
      </c>
      <c r="Q59">
        <f ca="1">IF(OFFSET('Project Map'!$E$2,Q$2,0) = "Yes",Monthly!R59,0)</f>
        <v>0</v>
      </c>
      <c r="R59">
        <f ca="1">IF(OFFSET('Project Map'!$E$2,R$2,0) = "Yes",Monthly!S59,0)</f>
        <v>0</v>
      </c>
      <c r="S59">
        <f ca="1">IF(OFFSET('Project Map'!$E$2,S$2,0) = "Yes",Monthly!#REF!,0)</f>
        <v>0</v>
      </c>
      <c r="T59">
        <f ca="1">IF(OFFSET('Project Map'!$E$2,T$2,0) = "Yes",Monthly!#REF!,0)</f>
        <v>0</v>
      </c>
      <c r="U59">
        <f ca="1">IF(OFFSET('Project Map'!$E$2,U$2,0) = "Yes",Monthly!#REF!,0)</f>
        <v>0</v>
      </c>
    </row>
    <row r="60" spans="2:21" x14ac:dyDescent="0.25">
      <c r="B60" s="6">
        <v>47392</v>
      </c>
      <c r="C60">
        <f t="shared" ca="1" si="0"/>
        <v>947</v>
      </c>
      <c r="D60">
        <f ca="1">IF(OFFSET('Project Map'!$E$2,D$2,0) = "Yes",Monthly!E60,0)</f>
        <v>120</v>
      </c>
      <c r="E60">
        <f ca="1">IF(OFFSET('Project Map'!$E$2,E$2,0) = "Yes",Monthly!F60,0)</f>
        <v>402</v>
      </c>
      <c r="F60">
        <f ca="1">IF(OFFSET('Project Map'!$E$2,F$2,0) = "Yes",Monthly!G60,0)</f>
        <v>0</v>
      </c>
      <c r="G60">
        <f ca="1">IF(OFFSET('Project Map'!$E$2,G$2,0) = "Yes",Monthly!H60,0)</f>
        <v>100</v>
      </c>
      <c r="H60">
        <f ca="1">IF(OFFSET('Project Map'!$E$2,H$2,0) = "Yes",Monthly!I60,0)</f>
        <v>325</v>
      </c>
      <c r="I60">
        <f ca="1">IF(OFFSET('Project Map'!$E$2,I$2,0) = "Yes",Monthly!J60,0)</f>
        <v>0</v>
      </c>
      <c r="J60">
        <f ca="1">IF(OFFSET('Project Map'!$E$2,J$2,0) = "Yes",Monthly!K60,0)</f>
        <v>0</v>
      </c>
      <c r="K60">
        <f ca="1">IF(OFFSET('Project Map'!$E$2,K$2,0) = "Yes",Monthly!L60,0)</f>
        <v>0</v>
      </c>
      <c r="L60">
        <f ca="1">IF(OFFSET('Project Map'!$E$2,L$2,0) = "Yes",Monthly!M60,0)</f>
        <v>0</v>
      </c>
      <c r="M60">
        <f ca="1">IF(OFFSET('Project Map'!$E$2,M$2,0) = "Yes",Monthly!N60,0)</f>
        <v>0</v>
      </c>
      <c r="N60">
        <f ca="1">IF(OFFSET('Project Map'!$E$2,N$2,0) = "Yes",Monthly!O60,0)</f>
        <v>0</v>
      </c>
      <c r="O60">
        <f ca="1">IF(OFFSET('Project Map'!$E$2,O$2,0) = "Yes",Monthly!P60,0)</f>
        <v>0</v>
      </c>
      <c r="P60">
        <f ca="1">IF(OFFSET('Project Map'!$E$2,P$2,0) = "Yes",Monthly!Q60,0)</f>
        <v>0</v>
      </c>
      <c r="Q60">
        <f ca="1">IF(OFFSET('Project Map'!$E$2,Q$2,0) = "Yes",Monthly!R60,0)</f>
        <v>0</v>
      </c>
      <c r="R60">
        <f ca="1">IF(OFFSET('Project Map'!$E$2,R$2,0) = "Yes",Monthly!S60,0)</f>
        <v>0</v>
      </c>
      <c r="S60">
        <f ca="1">IF(OFFSET('Project Map'!$E$2,S$2,0) = "Yes",Monthly!#REF!,0)</f>
        <v>0</v>
      </c>
      <c r="T60">
        <f ca="1">IF(OFFSET('Project Map'!$E$2,T$2,0) = "Yes",Monthly!#REF!,0)</f>
        <v>0</v>
      </c>
      <c r="U60">
        <f ca="1">IF(OFFSET('Project Map'!$E$2,U$2,0) = "Yes",Monthly!#REF!,0)</f>
        <v>0</v>
      </c>
    </row>
    <row r="61" spans="2:21" x14ac:dyDescent="0.25">
      <c r="B61" s="6">
        <v>47423</v>
      </c>
      <c r="C61">
        <f t="shared" ca="1" si="0"/>
        <v>960</v>
      </c>
      <c r="D61">
        <f ca="1">IF(OFFSET('Project Map'!$E$2,D$2,0) = "Yes",Monthly!E61,0)</f>
        <v>120</v>
      </c>
      <c r="E61">
        <f ca="1">IF(OFFSET('Project Map'!$E$2,E$2,0) = "Yes",Monthly!F61,0)</f>
        <v>402</v>
      </c>
      <c r="F61">
        <f ca="1">IF(OFFSET('Project Map'!$E$2,F$2,0) = "Yes",Monthly!G61,0)</f>
        <v>0</v>
      </c>
      <c r="G61">
        <f ca="1">IF(OFFSET('Project Map'!$E$2,G$2,0) = "Yes",Monthly!H61,0)</f>
        <v>100</v>
      </c>
      <c r="H61">
        <f ca="1">IF(OFFSET('Project Map'!$E$2,H$2,0) = "Yes",Monthly!I61,0)</f>
        <v>338</v>
      </c>
      <c r="I61">
        <f ca="1">IF(OFFSET('Project Map'!$E$2,I$2,0) = "Yes",Monthly!J61,0)</f>
        <v>0</v>
      </c>
      <c r="J61">
        <f ca="1">IF(OFFSET('Project Map'!$E$2,J$2,0) = "Yes",Monthly!K61,0)</f>
        <v>0</v>
      </c>
      <c r="K61">
        <f ca="1">IF(OFFSET('Project Map'!$E$2,K$2,0) = "Yes",Monthly!L61,0)</f>
        <v>0</v>
      </c>
      <c r="L61">
        <f ca="1">IF(OFFSET('Project Map'!$E$2,L$2,0) = "Yes",Monthly!M61,0)</f>
        <v>0</v>
      </c>
      <c r="M61">
        <f ca="1">IF(OFFSET('Project Map'!$E$2,M$2,0) = "Yes",Monthly!N61,0)</f>
        <v>0</v>
      </c>
      <c r="N61">
        <f ca="1">IF(OFFSET('Project Map'!$E$2,N$2,0) = "Yes",Monthly!O61,0)</f>
        <v>0</v>
      </c>
      <c r="O61">
        <f ca="1">IF(OFFSET('Project Map'!$E$2,O$2,0) = "Yes",Monthly!P61,0)</f>
        <v>0</v>
      </c>
      <c r="P61">
        <f ca="1">IF(OFFSET('Project Map'!$E$2,P$2,0) = "Yes",Monthly!Q61,0)</f>
        <v>0</v>
      </c>
      <c r="Q61">
        <f ca="1">IF(OFFSET('Project Map'!$E$2,Q$2,0) = "Yes",Monthly!R61,0)</f>
        <v>0</v>
      </c>
      <c r="R61">
        <f ca="1">IF(OFFSET('Project Map'!$E$2,R$2,0) = "Yes",Monthly!S61,0)</f>
        <v>0</v>
      </c>
      <c r="S61">
        <f ca="1">IF(OFFSET('Project Map'!$E$2,S$2,0) = "Yes",Monthly!#REF!,0)</f>
        <v>0</v>
      </c>
      <c r="T61">
        <f ca="1">IF(OFFSET('Project Map'!$E$2,T$2,0) = "Yes",Monthly!#REF!,0)</f>
        <v>0</v>
      </c>
      <c r="U61">
        <f ca="1">IF(OFFSET('Project Map'!$E$2,U$2,0) = "Yes",Monthly!#REF!,0)</f>
        <v>0</v>
      </c>
    </row>
    <row r="62" spans="2:21" x14ac:dyDescent="0.25">
      <c r="B62" s="6">
        <v>47453</v>
      </c>
      <c r="C62">
        <f t="shared" ca="1" si="0"/>
        <v>985</v>
      </c>
      <c r="D62">
        <f ca="1">IF(OFFSET('Project Map'!$E$2,D$2,0) = "Yes",Monthly!E62,0)</f>
        <v>120</v>
      </c>
      <c r="E62">
        <f ca="1">IF(OFFSET('Project Map'!$E$2,E$2,0) = "Yes",Monthly!F62,0)</f>
        <v>402</v>
      </c>
      <c r="F62">
        <f ca="1">IF(OFFSET('Project Map'!$E$2,F$2,0) = "Yes",Monthly!G62,0)</f>
        <v>0</v>
      </c>
      <c r="G62">
        <f ca="1">IF(OFFSET('Project Map'!$E$2,G$2,0) = "Yes",Monthly!H62,0)</f>
        <v>100</v>
      </c>
      <c r="H62">
        <f ca="1">IF(OFFSET('Project Map'!$E$2,H$2,0) = "Yes",Monthly!I62,0)</f>
        <v>363</v>
      </c>
      <c r="I62">
        <f ca="1">IF(OFFSET('Project Map'!$E$2,I$2,0) = "Yes",Monthly!J62,0)</f>
        <v>0</v>
      </c>
      <c r="J62">
        <f ca="1">IF(OFFSET('Project Map'!$E$2,J$2,0) = "Yes",Monthly!K62,0)</f>
        <v>0</v>
      </c>
      <c r="K62">
        <f ca="1">IF(OFFSET('Project Map'!$E$2,K$2,0) = "Yes",Monthly!L62,0)</f>
        <v>0</v>
      </c>
      <c r="L62">
        <f ca="1">IF(OFFSET('Project Map'!$E$2,L$2,0) = "Yes",Monthly!M62,0)</f>
        <v>0</v>
      </c>
      <c r="M62">
        <f ca="1">IF(OFFSET('Project Map'!$E$2,M$2,0) = "Yes",Monthly!N62,0)</f>
        <v>0</v>
      </c>
      <c r="N62">
        <f ca="1">IF(OFFSET('Project Map'!$E$2,N$2,0) = "Yes",Monthly!O62,0)</f>
        <v>0</v>
      </c>
      <c r="O62">
        <f ca="1">IF(OFFSET('Project Map'!$E$2,O$2,0) = "Yes",Monthly!P62,0)</f>
        <v>0</v>
      </c>
      <c r="P62">
        <f ca="1">IF(OFFSET('Project Map'!$E$2,P$2,0) = "Yes",Monthly!Q62,0)</f>
        <v>0</v>
      </c>
      <c r="Q62">
        <f ca="1">IF(OFFSET('Project Map'!$E$2,Q$2,0) = "Yes",Monthly!R62,0)</f>
        <v>0</v>
      </c>
      <c r="R62">
        <f ca="1">IF(OFFSET('Project Map'!$E$2,R$2,0) = "Yes",Monthly!S62,0)</f>
        <v>0</v>
      </c>
      <c r="S62">
        <f ca="1">IF(OFFSET('Project Map'!$E$2,S$2,0) = "Yes",Monthly!#REF!,0)</f>
        <v>0</v>
      </c>
      <c r="T62">
        <f ca="1">IF(OFFSET('Project Map'!$E$2,T$2,0) = "Yes",Monthly!#REF!,0)</f>
        <v>0</v>
      </c>
      <c r="U62">
        <f ca="1">IF(OFFSET('Project Map'!$E$2,U$2,0) = "Yes",Monthly!#REF!,0)</f>
        <v>0</v>
      </c>
    </row>
    <row r="63" spans="2:21" x14ac:dyDescent="0.25">
      <c r="B63" s="6">
        <v>47484</v>
      </c>
      <c r="C63">
        <f t="shared" ca="1" si="0"/>
        <v>997</v>
      </c>
      <c r="D63">
        <f ca="1">IF(OFFSET('Project Map'!$E$2,D$2,0) = "Yes",Monthly!E63,0)</f>
        <v>120</v>
      </c>
      <c r="E63">
        <f ca="1">IF(OFFSET('Project Map'!$E$2,E$2,0) = "Yes",Monthly!F63,0)</f>
        <v>402</v>
      </c>
      <c r="F63">
        <f ca="1">IF(OFFSET('Project Map'!$E$2,F$2,0) = "Yes",Monthly!G63,0)</f>
        <v>0</v>
      </c>
      <c r="G63">
        <f ca="1">IF(OFFSET('Project Map'!$E$2,G$2,0) = "Yes",Monthly!H63,0)</f>
        <v>100</v>
      </c>
      <c r="H63">
        <f ca="1">IF(OFFSET('Project Map'!$E$2,H$2,0) = "Yes",Monthly!I63,0)</f>
        <v>375</v>
      </c>
      <c r="I63">
        <f ca="1">IF(OFFSET('Project Map'!$E$2,I$2,0) = "Yes",Monthly!J63,0)</f>
        <v>0</v>
      </c>
      <c r="J63">
        <f ca="1">IF(OFFSET('Project Map'!$E$2,J$2,0) = "Yes",Monthly!K63,0)</f>
        <v>0</v>
      </c>
      <c r="K63">
        <f ca="1">IF(OFFSET('Project Map'!$E$2,K$2,0) = "Yes",Monthly!L63,0)</f>
        <v>0</v>
      </c>
      <c r="L63">
        <f ca="1">IF(OFFSET('Project Map'!$E$2,L$2,0) = "Yes",Monthly!M63,0)</f>
        <v>0</v>
      </c>
      <c r="M63">
        <f ca="1">IF(OFFSET('Project Map'!$E$2,M$2,0) = "Yes",Monthly!N63,0)</f>
        <v>0</v>
      </c>
      <c r="N63">
        <f ca="1">IF(OFFSET('Project Map'!$E$2,N$2,0) = "Yes",Monthly!O63,0)</f>
        <v>0</v>
      </c>
      <c r="O63">
        <f ca="1">IF(OFFSET('Project Map'!$E$2,O$2,0) = "Yes",Monthly!P63,0)</f>
        <v>0</v>
      </c>
      <c r="P63">
        <f ca="1">IF(OFFSET('Project Map'!$E$2,P$2,0) = "Yes",Monthly!Q63,0)</f>
        <v>0</v>
      </c>
      <c r="Q63">
        <f ca="1">IF(OFFSET('Project Map'!$E$2,Q$2,0) = "Yes",Monthly!R63,0)</f>
        <v>0</v>
      </c>
      <c r="R63">
        <f ca="1">IF(OFFSET('Project Map'!$E$2,R$2,0) = "Yes",Monthly!S63,0)</f>
        <v>0</v>
      </c>
      <c r="S63">
        <f ca="1">IF(OFFSET('Project Map'!$E$2,S$2,0) = "Yes",Monthly!#REF!,0)</f>
        <v>0</v>
      </c>
      <c r="T63">
        <f ca="1">IF(OFFSET('Project Map'!$E$2,T$2,0) = "Yes",Monthly!#REF!,0)</f>
        <v>0</v>
      </c>
      <c r="U63">
        <f ca="1">IF(OFFSET('Project Map'!$E$2,U$2,0) = "Yes",Monthly!#REF!,0)</f>
        <v>0</v>
      </c>
    </row>
    <row r="64" spans="2:21" x14ac:dyDescent="0.25">
      <c r="B64" s="6">
        <v>47515</v>
      </c>
      <c r="C64">
        <f t="shared" ca="1" si="0"/>
        <v>1010</v>
      </c>
      <c r="D64">
        <f ca="1">IF(OFFSET('Project Map'!$E$2,D$2,0) = "Yes",Monthly!E64,0)</f>
        <v>120</v>
      </c>
      <c r="E64">
        <f ca="1">IF(OFFSET('Project Map'!$E$2,E$2,0) = "Yes",Monthly!F64,0)</f>
        <v>402</v>
      </c>
      <c r="F64">
        <f ca="1">IF(OFFSET('Project Map'!$E$2,F$2,0) = "Yes",Monthly!G64,0)</f>
        <v>0</v>
      </c>
      <c r="G64">
        <f ca="1">IF(OFFSET('Project Map'!$E$2,G$2,0) = "Yes",Monthly!H64,0)</f>
        <v>100</v>
      </c>
      <c r="H64">
        <f ca="1">IF(OFFSET('Project Map'!$E$2,H$2,0) = "Yes",Monthly!I64,0)</f>
        <v>388</v>
      </c>
      <c r="I64">
        <f ca="1">IF(OFFSET('Project Map'!$E$2,I$2,0) = "Yes",Monthly!J64,0)</f>
        <v>0</v>
      </c>
      <c r="J64">
        <f ca="1">IF(OFFSET('Project Map'!$E$2,J$2,0) = "Yes",Monthly!K64,0)</f>
        <v>0</v>
      </c>
      <c r="K64">
        <f ca="1">IF(OFFSET('Project Map'!$E$2,K$2,0) = "Yes",Monthly!L64,0)</f>
        <v>0</v>
      </c>
      <c r="L64">
        <f ca="1">IF(OFFSET('Project Map'!$E$2,L$2,0) = "Yes",Monthly!M64,0)</f>
        <v>0</v>
      </c>
      <c r="M64">
        <f ca="1">IF(OFFSET('Project Map'!$E$2,M$2,0) = "Yes",Monthly!N64,0)</f>
        <v>0</v>
      </c>
      <c r="N64">
        <f ca="1">IF(OFFSET('Project Map'!$E$2,N$2,0) = "Yes",Monthly!O64,0)</f>
        <v>0</v>
      </c>
      <c r="O64">
        <f ca="1">IF(OFFSET('Project Map'!$E$2,O$2,0) = "Yes",Monthly!P64,0)</f>
        <v>0</v>
      </c>
      <c r="P64">
        <f ca="1">IF(OFFSET('Project Map'!$E$2,P$2,0) = "Yes",Monthly!Q64,0)</f>
        <v>0</v>
      </c>
      <c r="Q64">
        <f ca="1">IF(OFFSET('Project Map'!$E$2,Q$2,0) = "Yes",Monthly!R64,0)</f>
        <v>0</v>
      </c>
      <c r="R64">
        <f ca="1">IF(OFFSET('Project Map'!$E$2,R$2,0) = "Yes",Monthly!S64,0)</f>
        <v>0</v>
      </c>
      <c r="S64">
        <f ca="1">IF(OFFSET('Project Map'!$E$2,S$2,0) = "Yes",Monthly!#REF!,0)</f>
        <v>0</v>
      </c>
      <c r="T64">
        <f ca="1">IF(OFFSET('Project Map'!$E$2,T$2,0) = "Yes",Monthly!#REF!,0)</f>
        <v>0</v>
      </c>
      <c r="U64">
        <f ca="1">IF(OFFSET('Project Map'!$E$2,U$2,0) = "Yes",Monthly!#REF!,0)</f>
        <v>0</v>
      </c>
    </row>
    <row r="65" spans="2:21" x14ac:dyDescent="0.25">
      <c r="B65" s="6">
        <v>47543</v>
      </c>
      <c r="C65">
        <f t="shared" ca="1" si="0"/>
        <v>1022</v>
      </c>
      <c r="D65">
        <f ca="1">IF(OFFSET('Project Map'!$E$2,D$2,0) = "Yes",Monthly!E65,0)</f>
        <v>120</v>
      </c>
      <c r="E65">
        <f ca="1">IF(OFFSET('Project Map'!$E$2,E$2,0) = "Yes",Monthly!F65,0)</f>
        <v>402</v>
      </c>
      <c r="F65">
        <f ca="1">IF(OFFSET('Project Map'!$E$2,F$2,0) = "Yes",Monthly!G65,0)</f>
        <v>0</v>
      </c>
      <c r="G65">
        <f ca="1">IF(OFFSET('Project Map'!$E$2,G$2,0) = "Yes",Monthly!H65,0)</f>
        <v>100</v>
      </c>
      <c r="H65">
        <f ca="1">IF(OFFSET('Project Map'!$E$2,H$2,0) = "Yes",Monthly!I65,0)</f>
        <v>400</v>
      </c>
      <c r="I65">
        <f ca="1">IF(OFFSET('Project Map'!$E$2,I$2,0) = "Yes",Monthly!J65,0)</f>
        <v>0</v>
      </c>
      <c r="J65">
        <f ca="1">IF(OFFSET('Project Map'!$E$2,J$2,0) = "Yes",Monthly!K65,0)</f>
        <v>0</v>
      </c>
      <c r="K65">
        <f ca="1">IF(OFFSET('Project Map'!$E$2,K$2,0) = "Yes",Monthly!L65,0)</f>
        <v>0</v>
      </c>
      <c r="L65">
        <f ca="1">IF(OFFSET('Project Map'!$E$2,L$2,0) = "Yes",Monthly!M65,0)</f>
        <v>0</v>
      </c>
      <c r="M65">
        <f ca="1">IF(OFFSET('Project Map'!$E$2,M$2,0) = "Yes",Monthly!N65,0)</f>
        <v>0</v>
      </c>
      <c r="N65">
        <f ca="1">IF(OFFSET('Project Map'!$E$2,N$2,0) = "Yes",Monthly!O65,0)</f>
        <v>0</v>
      </c>
      <c r="O65">
        <f ca="1">IF(OFFSET('Project Map'!$E$2,O$2,0) = "Yes",Monthly!P65,0)</f>
        <v>0</v>
      </c>
      <c r="P65">
        <f ca="1">IF(OFFSET('Project Map'!$E$2,P$2,0) = "Yes",Monthly!Q65,0)</f>
        <v>0</v>
      </c>
      <c r="Q65">
        <f ca="1">IF(OFFSET('Project Map'!$E$2,Q$2,0) = "Yes",Monthly!R65,0)</f>
        <v>0</v>
      </c>
      <c r="R65">
        <f ca="1">IF(OFFSET('Project Map'!$E$2,R$2,0) = "Yes",Monthly!S65,0)</f>
        <v>0</v>
      </c>
      <c r="S65">
        <f ca="1">IF(OFFSET('Project Map'!$E$2,S$2,0) = "Yes",Monthly!#REF!,0)</f>
        <v>0</v>
      </c>
      <c r="T65">
        <f ca="1">IF(OFFSET('Project Map'!$E$2,T$2,0) = "Yes",Monthly!#REF!,0)</f>
        <v>0</v>
      </c>
      <c r="U65">
        <f ca="1">IF(OFFSET('Project Map'!$E$2,U$2,0) = "Yes",Monthly!#REF!,0)</f>
        <v>0</v>
      </c>
    </row>
    <row r="66" spans="2:21" x14ac:dyDescent="0.25">
      <c r="B66" s="6">
        <v>47574</v>
      </c>
      <c r="C66">
        <f t="shared" ca="1" si="0"/>
        <v>1035</v>
      </c>
      <c r="D66">
        <f ca="1">IF(OFFSET('Project Map'!$E$2,D$2,0) = "Yes",Monthly!E66,0)</f>
        <v>120</v>
      </c>
      <c r="E66">
        <f ca="1">IF(OFFSET('Project Map'!$E$2,E$2,0) = "Yes",Monthly!F66,0)</f>
        <v>402</v>
      </c>
      <c r="F66">
        <f ca="1">IF(OFFSET('Project Map'!$E$2,F$2,0) = "Yes",Monthly!G66,0)</f>
        <v>0</v>
      </c>
      <c r="G66">
        <f ca="1">IF(OFFSET('Project Map'!$E$2,G$2,0) = "Yes",Monthly!H66,0)</f>
        <v>100</v>
      </c>
      <c r="H66">
        <f ca="1">IF(OFFSET('Project Map'!$E$2,H$2,0) = "Yes",Monthly!I66,0)</f>
        <v>413</v>
      </c>
      <c r="I66">
        <f ca="1">IF(OFFSET('Project Map'!$E$2,I$2,0) = "Yes",Monthly!J66,0)</f>
        <v>0</v>
      </c>
      <c r="J66">
        <f ca="1">IF(OFFSET('Project Map'!$E$2,J$2,0) = "Yes",Monthly!K66,0)</f>
        <v>0</v>
      </c>
      <c r="K66">
        <f ca="1">IF(OFFSET('Project Map'!$E$2,K$2,0) = "Yes",Monthly!L66,0)</f>
        <v>0</v>
      </c>
      <c r="L66">
        <f ca="1">IF(OFFSET('Project Map'!$E$2,L$2,0) = "Yes",Monthly!M66,0)</f>
        <v>0</v>
      </c>
      <c r="M66">
        <f ca="1">IF(OFFSET('Project Map'!$E$2,M$2,0) = "Yes",Monthly!N66,0)</f>
        <v>0</v>
      </c>
      <c r="N66">
        <f ca="1">IF(OFFSET('Project Map'!$E$2,N$2,0) = "Yes",Monthly!O66,0)</f>
        <v>0</v>
      </c>
      <c r="O66">
        <f ca="1">IF(OFFSET('Project Map'!$E$2,O$2,0) = "Yes",Monthly!P66,0)</f>
        <v>0</v>
      </c>
      <c r="P66">
        <f ca="1">IF(OFFSET('Project Map'!$E$2,P$2,0) = "Yes",Monthly!Q66,0)</f>
        <v>0</v>
      </c>
      <c r="Q66">
        <f ca="1">IF(OFFSET('Project Map'!$E$2,Q$2,0) = "Yes",Monthly!R66,0)</f>
        <v>0</v>
      </c>
      <c r="R66">
        <f ca="1">IF(OFFSET('Project Map'!$E$2,R$2,0) = "Yes",Monthly!S66,0)</f>
        <v>0</v>
      </c>
      <c r="S66">
        <f ca="1">IF(OFFSET('Project Map'!$E$2,S$2,0) = "Yes",Monthly!#REF!,0)</f>
        <v>0</v>
      </c>
      <c r="T66">
        <f ca="1">IF(OFFSET('Project Map'!$E$2,T$2,0) = "Yes",Monthly!#REF!,0)</f>
        <v>0</v>
      </c>
      <c r="U66">
        <f ca="1">IF(OFFSET('Project Map'!$E$2,U$2,0) = "Yes",Monthly!#REF!,0)</f>
        <v>0</v>
      </c>
    </row>
    <row r="67" spans="2:21" x14ac:dyDescent="0.25">
      <c r="B67" s="6">
        <v>47604</v>
      </c>
      <c r="C67">
        <f t="shared" ref="C67:C110" ca="1" si="1">SUM(D67:U67)</f>
        <v>1047</v>
      </c>
      <c r="D67">
        <f ca="1">IF(OFFSET('Project Map'!$E$2,D$2,0) = "Yes",Monthly!E67,0)</f>
        <v>120</v>
      </c>
      <c r="E67">
        <f ca="1">IF(OFFSET('Project Map'!$E$2,E$2,0) = "Yes",Monthly!F67,0)</f>
        <v>402</v>
      </c>
      <c r="F67">
        <f ca="1">IF(OFFSET('Project Map'!$E$2,F$2,0) = "Yes",Monthly!G67,0)</f>
        <v>0</v>
      </c>
      <c r="G67">
        <f ca="1">IF(OFFSET('Project Map'!$E$2,G$2,0) = "Yes",Monthly!H67,0)</f>
        <v>100</v>
      </c>
      <c r="H67">
        <f ca="1">IF(OFFSET('Project Map'!$E$2,H$2,0) = "Yes",Monthly!I67,0)</f>
        <v>425</v>
      </c>
      <c r="I67">
        <f ca="1">IF(OFFSET('Project Map'!$E$2,I$2,0) = "Yes",Monthly!J67,0)</f>
        <v>0</v>
      </c>
      <c r="J67">
        <f ca="1">IF(OFFSET('Project Map'!$E$2,J$2,0) = "Yes",Monthly!K67,0)</f>
        <v>0</v>
      </c>
      <c r="K67">
        <f ca="1">IF(OFFSET('Project Map'!$E$2,K$2,0) = "Yes",Monthly!L67,0)</f>
        <v>0</v>
      </c>
      <c r="L67">
        <f ca="1">IF(OFFSET('Project Map'!$E$2,L$2,0) = "Yes",Monthly!M67,0)</f>
        <v>0</v>
      </c>
      <c r="M67">
        <f ca="1">IF(OFFSET('Project Map'!$E$2,M$2,0) = "Yes",Monthly!N67,0)</f>
        <v>0</v>
      </c>
      <c r="N67">
        <f ca="1">IF(OFFSET('Project Map'!$E$2,N$2,0) = "Yes",Monthly!O67,0)</f>
        <v>0</v>
      </c>
      <c r="O67">
        <f ca="1">IF(OFFSET('Project Map'!$E$2,O$2,0) = "Yes",Monthly!P67,0)</f>
        <v>0</v>
      </c>
      <c r="P67">
        <f ca="1">IF(OFFSET('Project Map'!$E$2,P$2,0) = "Yes",Monthly!Q67,0)</f>
        <v>0</v>
      </c>
      <c r="Q67">
        <f ca="1">IF(OFFSET('Project Map'!$E$2,Q$2,0) = "Yes",Monthly!R67,0)</f>
        <v>0</v>
      </c>
      <c r="R67">
        <f ca="1">IF(OFFSET('Project Map'!$E$2,R$2,0) = "Yes",Monthly!S67,0)</f>
        <v>0</v>
      </c>
      <c r="S67">
        <f ca="1">IF(OFFSET('Project Map'!$E$2,S$2,0) = "Yes",Monthly!#REF!,0)</f>
        <v>0</v>
      </c>
      <c r="T67">
        <f ca="1">IF(OFFSET('Project Map'!$E$2,T$2,0) = "Yes",Monthly!#REF!,0)</f>
        <v>0</v>
      </c>
      <c r="U67">
        <f ca="1">IF(OFFSET('Project Map'!$E$2,U$2,0) = "Yes",Monthly!#REF!,0)</f>
        <v>0</v>
      </c>
    </row>
    <row r="68" spans="2:21" x14ac:dyDescent="0.25">
      <c r="B68" s="6">
        <v>47635</v>
      </c>
      <c r="C68">
        <f t="shared" ca="1" si="1"/>
        <v>1060</v>
      </c>
      <c r="D68">
        <f ca="1">IF(OFFSET('Project Map'!$E$2,D$2,0) = "Yes",Monthly!E68,0)</f>
        <v>120</v>
      </c>
      <c r="E68">
        <f ca="1">IF(OFFSET('Project Map'!$E$2,E$2,0) = "Yes",Monthly!F68,0)</f>
        <v>402</v>
      </c>
      <c r="F68">
        <f ca="1">IF(OFFSET('Project Map'!$E$2,F$2,0) = "Yes",Monthly!G68,0)</f>
        <v>0</v>
      </c>
      <c r="G68">
        <f ca="1">IF(OFFSET('Project Map'!$E$2,G$2,0) = "Yes",Monthly!H68,0)</f>
        <v>100</v>
      </c>
      <c r="H68">
        <f ca="1">IF(OFFSET('Project Map'!$E$2,H$2,0) = "Yes",Monthly!I68,0)</f>
        <v>438</v>
      </c>
      <c r="I68">
        <f ca="1">IF(OFFSET('Project Map'!$E$2,I$2,0) = "Yes",Monthly!J68,0)</f>
        <v>0</v>
      </c>
      <c r="J68">
        <f ca="1">IF(OFFSET('Project Map'!$E$2,J$2,0) = "Yes",Monthly!K68,0)</f>
        <v>0</v>
      </c>
      <c r="K68">
        <f ca="1">IF(OFFSET('Project Map'!$E$2,K$2,0) = "Yes",Monthly!L68,0)</f>
        <v>0</v>
      </c>
      <c r="L68">
        <f ca="1">IF(OFFSET('Project Map'!$E$2,L$2,0) = "Yes",Monthly!M68,0)</f>
        <v>0</v>
      </c>
      <c r="M68">
        <f ca="1">IF(OFFSET('Project Map'!$E$2,M$2,0) = "Yes",Monthly!N68,0)</f>
        <v>0</v>
      </c>
      <c r="N68">
        <f ca="1">IF(OFFSET('Project Map'!$E$2,N$2,0) = "Yes",Monthly!O68,0)</f>
        <v>0</v>
      </c>
      <c r="O68">
        <f ca="1">IF(OFFSET('Project Map'!$E$2,O$2,0) = "Yes",Monthly!P68,0)</f>
        <v>0</v>
      </c>
      <c r="P68">
        <f ca="1">IF(OFFSET('Project Map'!$E$2,P$2,0) = "Yes",Monthly!Q68,0)</f>
        <v>0</v>
      </c>
      <c r="Q68">
        <f ca="1">IF(OFFSET('Project Map'!$E$2,Q$2,0) = "Yes",Monthly!R68,0)</f>
        <v>0</v>
      </c>
      <c r="R68">
        <f ca="1">IF(OFFSET('Project Map'!$E$2,R$2,0) = "Yes",Monthly!S68,0)</f>
        <v>0</v>
      </c>
      <c r="S68">
        <f ca="1">IF(OFFSET('Project Map'!$E$2,S$2,0) = "Yes",Monthly!#REF!,0)</f>
        <v>0</v>
      </c>
      <c r="T68">
        <f ca="1">IF(OFFSET('Project Map'!$E$2,T$2,0) = "Yes",Monthly!#REF!,0)</f>
        <v>0</v>
      </c>
      <c r="U68">
        <f ca="1">IF(OFFSET('Project Map'!$E$2,U$2,0) = "Yes",Monthly!#REF!,0)</f>
        <v>0</v>
      </c>
    </row>
    <row r="69" spans="2:21" x14ac:dyDescent="0.25">
      <c r="B69" s="6">
        <v>47665</v>
      </c>
      <c r="C69">
        <f t="shared" ca="1" si="1"/>
        <v>1060</v>
      </c>
      <c r="D69">
        <f ca="1">IF(OFFSET('Project Map'!$E$2,D$2,0) = "Yes",Monthly!E69,0)</f>
        <v>120</v>
      </c>
      <c r="E69">
        <f ca="1">IF(OFFSET('Project Map'!$E$2,E$2,0) = "Yes",Monthly!F69,0)</f>
        <v>402</v>
      </c>
      <c r="F69">
        <f ca="1">IF(OFFSET('Project Map'!$E$2,F$2,0) = "Yes",Monthly!G69,0)</f>
        <v>0</v>
      </c>
      <c r="G69">
        <f ca="1">IF(OFFSET('Project Map'!$E$2,G$2,0) = "Yes",Monthly!H69,0)</f>
        <v>100</v>
      </c>
      <c r="H69">
        <f ca="1">IF(OFFSET('Project Map'!$E$2,H$2,0) = "Yes",Monthly!I69,0)</f>
        <v>438</v>
      </c>
      <c r="I69">
        <f ca="1">IF(OFFSET('Project Map'!$E$2,I$2,0) = "Yes",Monthly!J69,0)</f>
        <v>0</v>
      </c>
      <c r="J69">
        <f ca="1">IF(OFFSET('Project Map'!$E$2,J$2,0) = "Yes",Monthly!K69,0)</f>
        <v>0</v>
      </c>
      <c r="K69">
        <f ca="1">IF(OFFSET('Project Map'!$E$2,K$2,0) = "Yes",Monthly!L69,0)</f>
        <v>0</v>
      </c>
      <c r="L69">
        <f ca="1">IF(OFFSET('Project Map'!$E$2,L$2,0) = "Yes",Monthly!M69,0)</f>
        <v>0</v>
      </c>
      <c r="M69">
        <f ca="1">IF(OFFSET('Project Map'!$E$2,M$2,0) = "Yes",Monthly!N69,0)</f>
        <v>0</v>
      </c>
      <c r="N69">
        <f ca="1">IF(OFFSET('Project Map'!$E$2,N$2,0) = "Yes",Monthly!O69,0)</f>
        <v>0</v>
      </c>
      <c r="O69">
        <f ca="1">IF(OFFSET('Project Map'!$E$2,O$2,0) = "Yes",Monthly!P69,0)</f>
        <v>0</v>
      </c>
      <c r="P69">
        <f ca="1">IF(OFFSET('Project Map'!$E$2,P$2,0) = "Yes",Monthly!Q69,0)</f>
        <v>0</v>
      </c>
      <c r="Q69">
        <f ca="1">IF(OFFSET('Project Map'!$E$2,Q$2,0) = "Yes",Monthly!R69,0)</f>
        <v>0</v>
      </c>
      <c r="R69">
        <f ca="1">IF(OFFSET('Project Map'!$E$2,R$2,0) = "Yes",Monthly!S69,0)</f>
        <v>0</v>
      </c>
      <c r="S69">
        <f ca="1">IF(OFFSET('Project Map'!$E$2,S$2,0) = "Yes",Monthly!#REF!,0)</f>
        <v>0</v>
      </c>
      <c r="T69">
        <f ca="1">IF(OFFSET('Project Map'!$E$2,T$2,0) = "Yes",Monthly!#REF!,0)</f>
        <v>0</v>
      </c>
      <c r="U69">
        <f ca="1">IF(OFFSET('Project Map'!$E$2,U$2,0) = "Yes",Monthly!#REF!,0)</f>
        <v>0</v>
      </c>
    </row>
    <row r="70" spans="2:21" x14ac:dyDescent="0.25">
      <c r="B70" s="6">
        <v>47696</v>
      </c>
      <c r="C70">
        <f t="shared" ca="1" si="1"/>
        <v>1072</v>
      </c>
      <c r="D70">
        <f ca="1">IF(OFFSET('Project Map'!$E$2,D$2,0) = "Yes",Monthly!E70,0)</f>
        <v>120</v>
      </c>
      <c r="E70">
        <f ca="1">IF(OFFSET('Project Map'!$E$2,E$2,0) = "Yes",Monthly!F70,0)</f>
        <v>402</v>
      </c>
      <c r="F70">
        <f ca="1">IF(OFFSET('Project Map'!$E$2,F$2,0) = "Yes",Monthly!G70,0)</f>
        <v>0</v>
      </c>
      <c r="G70">
        <f ca="1">IF(OFFSET('Project Map'!$E$2,G$2,0) = "Yes",Monthly!H70,0)</f>
        <v>100</v>
      </c>
      <c r="H70">
        <f ca="1">IF(OFFSET('Project Map'!$E$2,H$2,0) = "Yes",Monthly!I70,0)</f>
        <v>450</v>
      </c>
      <c r="I70">
        <f ca="1">IF(OFFSET('Project Map'!$E$2,I$2,0) = "Yes",Monthly!J70,0)</f>
        <v>0</v>
      </c>
      <c r="J70">
        <f ca="1">IF(OFFSET('Project Map'!$E$2,J$2,0) = "Yes",Monthly!K70,0)</f>
        <v>0</v>
      </c>
      <c r="K70">
        <f ca="1">IF(OFFSET('Project Map'!$E$2,K$2,0) = "Yes",Monthly!L70,0)</f>
        <v>0</v>
      </c>
      <c r="L70">
        <f ca="1">IF(OFFSET('Project Map'!$E$2,L$2,0) = "Yes",Monthly!M70,0)</f>
        <v>0</v>
      </c>
      <c r="M70">
        <f ca="1">IF(OFFSET('Project Map'!$E$2,M$2,0) = "Yes",Monthly!N70,0)</f>
        <v>0</v>
      </c>
      <c r="N70">
        <f ca="1">IF(OFFSET('Project Map'!$E$2,N$2,0) = "Yes",Monthly!O70,0)</f>
        <v>0</v>
      </c>
      <c r="O70">
        <f ca="1">IF(OFFSET('Project Map'!$E$2,O$2,0) = "Yes",Monthly!P70,0)</f>
        <v>0</v>
      </c>
      <c r="P70">
        <f ca="1">IF(OFFSET('Project Map'!$E$2,P$2,0) = "Yes",Monthly!Q70,0)</f>
        <v>0</v>
      </c>
      <c r="Q70">
        <f ca="1">IF(OFFSET('Project Map'!$E$2,Q$2,0) = "Yes",Monthly!R70,0)</f>
        <v>0</v>
      </c>
      <c r="R70">
        <f ca="1">IF(OFFSET('Project Map'!$E$2,R$2,0) = "Yes",Monthly!S70,0)</f>
        <v>0</v>
      </c>
      <c r="S70">
        <f ca="1">IF(OFFSET('Project Map'!$E$2,S$2,0) = "Yes",Monthly!#REF!,0)</f>
        <v>0</v>
      </c>
      <c r="T70">
        <f ca="1">IF(OFFSET('Project Map'!$E$2,T$2,0) = "Yes",Monthly!#REF!,0)</f>
        <v>0</v>
      </c>
      <c r="U70">
        <f ca="1">IF(OFFSET('Project Map'!$E$2,U$2,0) = "Yes",Monthly!#REF!,0)</f>
        <v>0</v>
      </c>
    </row>
    <row r="71" spans="2:21" x14ac:dyDescent="0.25">
      <c r="B71" s="6">
        <v>47727</v>
      </c>
      <c r="C71">
        <f t="shared" ca="1" si="1"/>
        <v>1225</v>
      </c>
      <c r="D71">
        <f ca="1">IF(OFFSET('Project Map'!$E$2,D$2,0) = "Yes",Monthly!E71,0)</f>
        <v>120</v>
      </c>
      <c r="E71">
        <f ca="1">IF(OFFSET('Project Map'!$E$2,E$2,0) = "Yes",Monthly!F71,0)</f>
        <v>402</v>
      </c>
      <c r="F71">
        <f ca="1">IF(OFFSET('Project Map'!$E$2,F$2,0) = "Yes",Monthly!G71,0)</f>
        <v>0</v>
      </c>
      <c r="G71">
        <f ca="1">IF(OFFSET('Project Map'!$E$2,G$2,0) = "Yes",Monthly!H71,0)</f>
        <v>100</v>
      </c>
      <c r="H71">
        <f ca="1">IF(OFFSET('Project Map'!$E$2,H$2,0) = "Yes",Monthly!I71,0)</f>
        <v>503</v>
      </c>
      <c r="I71">
        <f ca="1">IF(OFFSET('Project Map'!$E$2,I$2,0) = "Yes",Monthly!J71,0)</f>
        <v>100</v>
      </c>
      <c r="J71">
        <f ca="1">IF(OFFSET('Project Map'!$E$2,J$2,0) = "Yes",Monthly!K71,0)</f>
        <v>0</v>
      </c>
      <c r="K71">
        <f ca="1">IF(OFFSET('Project Map'!$E$2,K$2,0) = "Yes",Monthly!L71,0)</f>
        <v>0</v>
      </c>
      <c r="L71">
        <f ca="1">IF(OFFSET('Project Map'!$E$2,L$2,0) = "Yes",Monthly!M71,0)</f>
        <v>0</v>
      </c>
      <c r="M71">
        <f ca="1">IF(OFFSET('Project Map'!$E$2,M$2,0) = "Yes",Monthly!N71,0)</f>
        <v>0</v>
      </c>
      <c r="N71">
        <f ca="1">IF(OFFSET('Project Map'!$E$2,N$2,0) = "Yes",Monthly!O71,0)</f>
        <v>0</v>
      </c>
      <c r="O71">
        <f ca="1">IF(OFFSET('Project Map'!$E$2,O$2,0) = "Yes",Monthly!P71,0)</f>
        <v>0</v>
      </c>
      <c r="P71">
        <f ca="1">IF(OFFSET('Project Map'!$E$2,P$2,0) = "Yes",Monthly!Q71,0)</f>
        <v>0</v>
      </c>
      <c r="Q71">
        <f ca="1">IF(OFFSET('Project Map'!$E$2,Q$2,0) = "Yes",Monthly!R71,0)</f>
        <v>0</v>
      </c>
      <c r="R71">
        <f ca="1">IF(OFFSET('Project Map'!$E$2,R$2,0) = "Yes",Monthly!S71,0)</f>
        <v>0</v>
      </c>
      <c r="S71">
        <f ca="1">IF(OFFSET('Project Map'!$E$2,S$2,0) = "Yes",Monthly!#REF!,0)</f>
        <v>0</v>
      </c>
      <c r="T71">
        <f ca="1">IF(OFFSET('Project Map'!$E$2,T$2,0) = "Yes",Monthly!#REF!,0)</f>
        <v>0</v>
      </c>
      <c r="U71">
        <f ca="1">IF(OFFSET('Project Map'!$E$2,U$2,0) = "Yes",Monthly!#REF!,0)</f>
        <v>0</v>
      </c>
    </row>
    <row r="72" spans="2:21" x14ac:dyDescent="0.25">
      <c r="B72" s="6">
        <v>47757</v>
      </c>
      <c r="C72">
        <f t="shared" ca="1" si="1"/>
        <v>1238</v>
      </c>
      <c r="D72">
        <f ca="1">IF(OFFSET('Project Map'!$E$2,D$2,0) = "Yes",Monthly!E72,0)</f>
        <v>120</v>
      </c>
      <c r="E72">
        <f ca="1">IF(OFFSET('Project Map'!$E$2,E$2,0) = "Yes",Monthly!F72,0)</f>
        <v>402</v>
      </c>
      <c r="F72">
        <f ca="1">IF(OFFSET('Project Map'!$E$2,F$2,0) = "Yes",Monthly!G72,0)</f>
        <v>0</v>
      </c>
      <c r="G72">
        <f ca="1">IF(OFFSET('Project Map'!$E$2,G$2,0) = "Yes",Monthly!H72,0)</f>
        <v>100</v>
      </c>
      <c r="H72">
        <f ca="1">IF(OFFSET('Project Map'!$E$2,H$2,0) = "Yes",Monthly!I72,0)</f>
        <v>516</v>
      </c>
      <c r="I72">
        <f ca="1">IF(OFFSET('Project Map'!$E$2,I$2,0) = "Yes",Monthly!J72,0)</f>
        <v>100</v>
      </c>
      <c r="J72">
        <f ca="1">IF(OFFSET('Project Map'!$E$2,J$2,0) = "Yes",Monthly!K72,0)</f>
        <v>0</v>
      </c>
      <c r="K72">
        <f ca="1">IF(OFFSET('Project Map'!$E$2,K$2,0) = "Yes",Monthly!L72,0)</f>
        <v>0</v>
      </c>
      <c r="L72">
        <f ca="1">IF(OFFSET('Project Map'!$E$2,L$2,0) = "Yes",Monthly!M72,0)</f>
        <v>0</v>
      </c>
      <c r="M72">
        <f ca="1">IF(OFFSET('Project Map'!$E$2,M$2,0) = "Yes",Monthly!N72,0)</f>
        <v>0</v>
      </c>
      <c r="N72">
        <f ca="1">IF(OFFSET('Project Map'!$E$2,N$2,0) = "Yes",Monthly!O72,0)</f>
        <v>0</v>
      </c>
      <c r="O72">
        <f ca="1">IF(OFFSET('Project Map'!$E$2,O$2,0) = "Yes",Monthly!P72,0)</f>
        <v>0</v>
      </c>
      <c r="P72">
        <f ca="1">IF(OFFSET('Project Map'!$E$2,P$2,0) = "Yes",Monthly!Q72,0)</f>
        <v>0</v>
      </c>
      <c r="Q72">
        <f ca="1">IF(OFFSET('Project Map'!$E$2,Q$2,0) = "Yes",Monthly!R72,0)</f>
        <v>0</v>
      </c>
      <c r="R72">
        <f ca="1">IF(OFFSET('Project Map'!$E$2,R$2,0) = "Yes",Monthly!S72,0)</f>
        <v>0</v>
      </c>
      <c r="S72">
        <f ca="1">IF(OFFSET('Project Map'!$E$2,S$2,0) = "Yes",Monthly!#REF!,0)</f>
        <v>0</v>
      </c>
      <c r="T72">
        <f ca="1">IF(OFFSET('Project Map'!$E$2,T$2,0) = "Yes",Monthly!#REF!,0)</f>
        <v>0</v>
      </c>
      <c r="U72">
        <f ca="1">IF(OFFSET('Project Map'!$E$2,U$2,0) = "Yes",Monthly!#REF!,0)</f>
        <v>0</v>
      </c>
    </row>
    <row r="73" spans="2:21" x14ac:dyDescent="0.25">
      <c r="B73" s="6">
        <v>47788</v>
      </c>
      <c r="C73">
        <f t="shared" ca="1" si="1"/>
        <v>1252</v>
      </c>
      <c r="D73">
        <f ca="1">IF(OFFSET('Project Map'!$E$2,D$2,0) = "Yes",Monthly!E73,0)</f>
        <v>120</v>
      </c>
      <c r="E73">
        <f ca="1">IF(OFFSET('Project Map'!$E$2,E$2,0) = "Yes",Monthly!F73,0)</f>
        <v>402</v>
      </c>
      <c r="F73">
        <f ca="1">IF(OFFSET('Project Map'!$E$2,F$2,0) = "Yes",Monthly!G73,0)</f>
        <v>0</v>
      </c>
      <c r="G73">
        <f ca="1">IF(OFFSET('Project Map'!$E$2,G$2,0) = "Yes",Monthly!H73,0)</f>
        <v>100</v>
      </c>
      <c r="H73">
        <f ca="1">IF(OFFSET('Project Map'!$E$2,H$2,0) = "Yes",Monthly!I73,0)</f>
        <v>530</v>
      </c>
      <c r="I73">
        <f ca="1">IF(OFFSET('Project Map'!$E$2,I$2,0) = "Yes",Monthly!J73,0)</f>
        <v>100</v>
      </c>
      <c r="J73">
        <f ca="1">IF(OFFSET('Project Map'!$E$2,J$2,0) = "Yes",Monthly!K73,0)</f>
        <v>0</v>
      </c>
      <c r="K73">
        <f ca="1">IF(OFFSET('Project Map'!$E$2,K$2,0) = "Yes",Monthly!L73,0)</f>
        <v>0</v>
      </c>
      <c r="L73">
        <f ca="1">IF(OFFSET('Project Map'!$E$2,L$2,0) = "Yes",Monthly!M73,0)</f>
        <v>0</v>
      </c>
      <c r="M73">
        <f ca="1">IF(OFFSET('Project Map'!$E$2,M$2,0) = "Yes",Monthly!N73,0)</f>
        <v>0</v>
      </c>
      <c r="N73">
        <f ca="1">IF(OFFSET('Project Map'!$E$2,N$2,0) = "Yes",Monthly!O73,0)</f>
        <v>0</v>
      </c>
      <c r="O73">
        <f ca="1">IF(OFFSET('Project Map'!$E$2,O$2,0) = "Yes",Monthly!P73,0)</f>
        <v>0</v>
      </c>
      <c r="P73">
        <f ca="1">IF(OFFSET('Project Map'!$E$2,P$2,0) = "Yes",Monthly!Q73,0)</f>
        <v>0</v>
      </c>
      <c r="Q73">
        <f ca="1">IF(OFFSET('Project Map'!$E$2,Q$2,0) = "Yes",Monthly!R73,0)</f>
        <v>0</v>
      </c>
      <c r="R73">
        <f ca="1">IF(OFFSET('Project Map'!$E$2,R$2,0) = "Yes",Monthly!S73,0)</f>
        <v>0</v>
      </c>
      <c r="S73">
        <f ca="1">IF(OFFSET('Project Map'!$E$2,S$2,0) = "Yes",Monthly!#REF!,0)</f>
        <v>0</v>
      </c>
      <c r="T73">
        <f ca="1">IF(OFFSET('Project Map'!$E$2,T$2,0) = "Yes",Monthly!#REF!,0)</f>
        <v>0</v>
      </c>
      <c r="U73">
        <f ca="1">IF(OFFSET('Project Map'!$E$2,U$2,0) = "Yes",Monthly!#REF!,0)</f>
        <v>0</v>
      </c>
    </row>
    <row r="74" spans="2:21" x14ac:dyDescent="0.25">
      <c r="B74" s="6">
        <v>47818</v>
      </c>
      <c r="C74">
        <f t="shared" ca="1" si="1"/>
        <v>1265</v>
      </c>
      <c r="D74">
        <f ca="1">IF(OFFSET('Project Map'!$E$2,D$2,0) = "Yes",Monthly!E74,0)</f>
        <v>120</v>
      </c>
      <c r="E74">
        <f ca="1">IF(OFFSET('Project Map'!$E$2,E$2,0) = "Yes",Monthly!F74,0)</f>
        <v>402</v>
      </c>
      <c r="F74">
        <f ca="1">IF(OFFSET('Project Map'!$E$2,F$2,0) = "Yes",Monthly!G74,0)</f>
        <v>0</v>
      </c>
      <c r="G74">
        <f ca="1">IF(OFFSET('Project Map'!$E$2,G$2,0) = "Yes",Monthly!H74,0)</f>
        <v>100</v>
      </c>
      <c r="H74">
        <f ca="1">IF(OFFSET('Project Map'!$E$2,H$2,0) = "Yes",Monthly!I74,0)</f>
        <v>543</v>
      </c>
      <c r="I74">
        <f ca="1">IF(OFFSET('Project Map'!$E$2,I$2,0) = "Yes",Monthly!J74,0)</f>
        <v>100</v>
      </c>
      <c r="J74">
        <f ca="1">IF(OFFSET('Project Map'!$E$2,J$2,0) = "Yes",Monthly!K74,0)</f>
        <v>0</v>
      </c>
      <c r="K74">
        <f ca="1">IF(OFFSET('Project Map'!$E$2,K$2,0) = "Yes",Monthly!L74,0)</f>
        <v>0</v>
      </c>
      <c r="L74">
        <f ca="1">IF(OFFSET('Project Map'!$E$2,L$2,0) = "Yes",Monthly!M74,0)</f>
        <v>0</v>
      </c>
      <c r="M74">
        <f ca="1">IF(OFFSET('Project Map'!$E$2,M$2,0) = "Yes",Monthly!N74,0)</f>
        <v>0</v>
      </c>
      <c r="N74">
        <f ca="1">IF(OFFSET('Project Map'!$E$2,N$2,0) = "Yes",Monthly!O74,0)</f>
        <v>0</v>
      </c>
      <c r="O74">
        <f ca="1">IF(OFFSET('Project Map'!$E$2,O$2,0) = "Yes",Monthly!P74,0)</f>
        <v>0</v>
      </c>
      <c r="P74">
        <f ca="1">IF(OFFSET('Project Map'!$E$2,P$2,0) = "Yes",Monthly!Q74,0)</f>
        <v>0</v>
      </c>
      <c r="Q74">
        <f ca="1">IF(OFFSET('Project Map'!$E$2,Q$2,0) = "Yes",Monthly!R74,0)</f>
        <v>0</v>
      </c>
      <c r="R74">
        <f ca="1">IF(OFFSET('Project Map'!$E$2,R$2,0) = "Yes",Monthly!S74,0)</f>
        <v>0</v>
      </c>
      <c r="S74">
        <f ca="1">IF(OFFSET('Project Map'!$E$2,S$2,0) = "Yes",Monthly!#REF!,0)</f>
        <v>0</v>
      </c>
      <c r="T74">
        <f ca="1">IF(OFFSET('Project Map'!$E$2,T$2,0) = "Yes",Monthly!#REF!,0)</f>
        <v>0</v>
      </c>
      <c r="U74">
        <f ca="1">IF(OFFSET('Project Map'!$E$2,U$2,0) = "Yes",Monthly!#REF!,0)</f>
        <v>0</v>
      </c>
    </row>
    <row r="75" spans="2:21" x14ac:dyDescent="0.25">
      <c r="B75" s="6">
        <v>47849</v>
      </c>
      <c r="C75">
        <f t="shared" ca="1" si="1"/>
        <v>1279</v>
      </c>
      <c r="D75">
        <f ca="1">IF(OFFSET('Project Map'!$E$2,D$2,0) = "Yes",Monthly!E75,0)</f>
        <v>120</v>
      </c>
      <c r="E75">
        <f ca="1">IF(OFFSET('Project Map'!$E$2,E$2,0) = "Yes",Monthly!F75,0)</f>
        <v>402</v>
      </c>
      <c r="F75">
        <f ca="1">IF(OFFSET('Project Map'!$E$2,F$2,0) = "Yes",Monthly!G75,0)</f>
        <v>0</v>
      </c>
      <c r="G75">
        <f ca="1">IF(OFFSET('Project Map'!$E$2,G$2,0) = "Yes",Monthly!H75,0)</f>
        <v>100</v>
      </c>
      <c r="H75">
        <f ca="1">IF(OFFSET('Project Map'!$E$2,H$2,0) = "Yes",Monthly!I75,0)</f>
        <v>557</v>
      </c>
      <c r="I75">
        <f ca="1">IF(OFFSET('Project Map'!$E$2,I$2,0) = "Yes",Monthly!J75,0)</f>
        <v>100</v>
      </c>
      <c r="J75">
        <f ca="1">IF(OFFSET('Project Map'!$E$2,J$2,0) = "Yes",Monthly!K75,0)</f>
        <v>0</v>
      </c>
      <c r="K75">
        <f ca="1">IF(OFFSET('Project Map'!$E$2,K$2,0) = "Yes",Monthly!L75,0)</f>
        <v>0</v>
      </c>
      <c r="L75">
        <f ca="1">IF(OFFSET('Project Map'!$E$2,L$2,0) = "Yes",Monthly!M75,0)</f>
        <v>0</v>
      </c>
      <c r="M75">
        <f ca="1">IF(OFFSET('Project Map'!$E$2,M$2,0) = "Yes",Monthly!N75,0)</f>
        <v>0</v>
      </c>
      <c r="N75">
        <f ca="1">IF(OFFSET('Project Map'!$E$2,N$2,0) = "Yes",Monthly!O75,0)</f>
        <v>0</v>
      </c>
      <c r="O75">
        <f ca="1">IF(OFFSET('Project Map'!$E$2,O$2,0) = "Yes",Monthly!P75,0)</f>
        <v>0</v>
      </c>
      <c r="P75">
        <f ca="1">IF(OFFSET('Project Map'!$E$2,P$2,0) = "Yes",Monthly!Q75,0)</f>
        <v>0</v>
      </c>
      <c r="Q75">
        <f ca="1">IF(OFFSET('Project Map'!$E$2,Q$2,0) = "Yes",Monthly!R75,0)</f>
        <v>0</v>
      </c>
      <c r="R75">
        <f ca="1">IF(OFFSET('Project Map'!$E$2,R$2,0) = "Yes",Monthly!S75,0)</f>
        <v>0</v>
      </c>
      <c r="S75">
        <f ca="1">IF(OFFSET('Project Map'!$E$2,S$2,0) = "Yes",Monthly!#REF!,0)</f>
        <v>0</v>
      </c>
      <c r="T75">
        <f ca="1">IF(OFFSET('Project Map'!$E$2,T$2,0) = "Yes",Monthly!#REF!,0)</f>
        <v>0</v>
      </c>
      <c r="U75">
        <f ca="1">IF(OFFSET('Project Map'!$E$2,U$2,0) = "Yes",Monthly!#REF!,0)</f>
        <v>0</v>
      </c>
    </row>
    <row r="76" spans="2:21" x14ac:dyDescent="0.25">
      <c r="B76" s="6">
        <v>47880</v>
      </c>
      <c r="C76">
        <f t="shared" ca="1" si="1"/>
        <v>1293</v>
      </c>
      <c r="D76">
        <f ca="1">IF(OFFSET('Project Map'!$E$2,D$2,0) = "Yes",Monthly!E76,0)</f>
        <v>120</v>
      </c>
      <c r="E76">
        <f ca="1">IF(OFFSET('Project Map'!$E$2,E$2,0) = "Yes",Monthly!F76,0)</f>
        <v>402</v>
      </c>
      <c r="F76">
        <f ca="1">IF(OFFSET('Project Map'!$E$2,F$2,0) = "Yes",Monthly!G76,0)</f>
        <v>0</v>
      </c>
      <c r="G76">
        <f ca="1">IF(OFFSET('Project Map'!$E$2,G$2,0) = "Yes",Monthly!H76,0)</f>
        <v>100</v>
      </c>
      <c r="H76">
        <f ca="1">IF(OFFSET('Project Map'!$E$2,H$2,0) = "Yes",Monthly!I76,0)</f>
        <v>571</v>
      </c>
      <c r="I76">
        <f ca="1">IF(OFFSET('Project Map'!$E$2,I$2,0) = "Yes",Monthly!J76,0)</f>
        <v>100</v>
      </c>
      <c r="J76">
        <f ca="1">IF(OFFSET('Project Map'!$E$2,J$2,0) = "Yes",Monthly!K76,0)</f>
        <v>0</v>
      </c>
      <c r="K76">
        <f ca="1">IF(OFFSET('Project Map'!$E$2,K$2,0) = "Yes",Monthly!L76,0)</f>
        <v>0</v>
      </c>
      <c r="L76">
        <f ca="1">IF(OFFSET('Project Map'!$E$2,L$2,0) = "Yes",Monthly!M76,0)</f>
        <v>0</v>
      </c>
      <c r="M76">
        <f ca="1">IF(OFFSET('Project Map'!$E$2,M$2,0) = "Yes",Monthly!N76,0)</f>
        <v>0</v>
      </c>
      <c r="N76">
        <f ca="1">IF(OFFSET('Project Map'!$E$2,N$2,0) = "Yes",Monthly!O76,0)</f>
        <v>0</v>
      </c>
      <c r="O76">
        <f ca="1">IF(OFFSET('Project Map'!$E$2,O$2,0) = "Yes",Monthly!P76,0)</f>
        <v>0</v>
      </c>
      <c r="P76">
        <f ca="1">IF(OFFSET('Project Map'!$E$2,P$2,0) = "Yes",Monthly!Q76,0)</f>
        <v>0</v>
      </c>
      <c r="Q76">
        <f ca="1">IF(OFFSET('Project Map'!$E$2,Q$2,0) = "Yes",Monthly!R76,0)</f>
        <v>0</v>
      </c>
      <c r="R76">
        <f ca="1">IF(OFFSET('Project Map'!$E$2,R$2,0) = "Yes",Monthly!S76,0)</f>
        <v>0</v>
      </c>
      <c r="S76">
        <f ca="1">IF(OFFSET('Project Map'!$E$2,S$2,0) = "Yes",Monthly!#REF!,0)</f>
        <v>0</v>
      </c>
      <c r="T76">
        <f ca="1">IF(OFFSET('Project Map'!$E$2,T$2,0) = "Yes",Monthly!#REF!,0)</f>
        <v>0</v>
      </c>
      <c r="U76">
        <f ca="1">IF(OFFSET('Project Map'!$E$2,U$2,0) = "Yes",Monthly!#REF!,0)</f>
        <v>0</v>
      </c>
    </row>
    <row r="77" spans="2:21" x14ac:dyDescent="0.25">
      <c r="B77" s="6">
        <v>47908</v>
      </c>
      <c r="C77">
        <f t="shared" ca="1" si="1"/>
        <v>1306</v>
      </c>
      <c r="D77">
        <f ca="1">IF(OFFSET('Project Map'!$E$2,D$2,0) = "Yes",Monthly!E77,0)</f>
        <v>120</v>
      </c>
      <c r="E77">
        <f ca="1">IF(OFFSET('Project Map'!$E$2,E$2,0) = "Yes",Monthly!F77,0)</f>
        <v>402</v>
      </c>
      <c r="F77">
        <f ca="1">IF(OFFSET('Project Map'!$E$2,F$2,0) = "Yes",Monthly!G77,0)</f>
        <v>0</v>
      </c>
      <c r="G77">
        <f ca="1">IF(OFFSET('Project Map'!$E$2,G$2,0) = "Yes",Monthly!H77,0)</f>
        <v>100</v>
      </c>
      <c r="H77">
        <f ca="1">IF(OFFSET('Project Map'!$E$2,H$2,0) = "Yes",Monthly!I77,0)</f>
        <v>584</v>
      </c>
      <c r="I77">
        <f ca="1">IF(OFFSET('Project Map'!$E$2,I$2,0) = "Yes",Monthly!J77,0)</f>
        <v>100</v>
      </c>
      <c r="J77">
        <f ca="1">IF(OFFSET('Project Map'!$E$2,J$2,0) = "Yes",Monthly!K77,0)</f>
        <v>0</v>
      </c>
      <c r="K77">
        <f ca="1">IF(OFFSET('Project Map'!$E$2,K$2,0) = "Yes",Monthly!L77,0)</f>
        <v>0</v>
      </c>
      <c r="L77">
        <f ca="1">IF(OFFSET('Project Map'!$E$2,L$2,0) = "Yes",Monthly!M77,0)</f>
        <v>0</v>
      </c>
      <c r="M77">
        <f ca="1">IF(OFFSET('Project Map'!$E$2,M$2,0) = "Yes",Monthly!N77,0)</f>
        <v>0</v>
      </c>
      <c r="N77">
        <f ca="1">IF(OFFSET('Project Map'!$E$2,N$2,0) = "Yes",Monthly!O77,0)</f>
        <v>0</v>
      </c>
      <c r="O77">
        <f ca="1">IF(OFFSET('Project Map'!$E$2,O$2,0) = "Yes",Monthly!P77,0)</f>
        <v>0</v>
      </c>
      <c r="P77">
        <f ca="1">IF(OFFSET('Project Map'!$E$2,P$2,0) = "Yes",Monthly!Q77,0)</f>
        <v>0</v>
      </c>
      <c r="Q77">
        <f ca="1">IF(OFFSET('Project Map'!$E$2,Q$2,0) = "Yes",Monthly!R77,0)</f>
        <v>0</v>
      </c>
      <c r="R77">
        <f ca="1">IF(OFFSET('Project Map'!$E$2,R$2,0) = "Yes",Monthly!S77,0)</f>
        <v>0</v>
      </c>
      <c r="S77">
        <f ca="1">IF(OFFSET('Project Map'!$E$2,S$2,0) = "Yes",Monthly!#REF!,0)</f>
        <v>0</v>
      </c>
      <c r="T77">
        <f ca="1">IF(OFFSET('Project Map'!$E$2,T$2,0) = "Yes",Monthly!#REF!,0)</f>
        <v>0</v>
      </c>
      <c r="U77">
        <f ca="1">IF(OFFSET('Project Map'!$E$2,U$2,0) = "Yes",Monthly!#REF!,0)</f>
        <v>0</v>
      </c>
    </row>
    <row r="78" spans="2:21" x14ac:dyDescent="0.25">
      <c r="B78" s="6">
        <v>47939</v>
      </c>
      <c r="C78">
        <f t="shared" ca="1" si="1"/>
        <v>1320</v>
      </c>
      <c r="D78">
        <f ca="1">IF(OFFSET('Project Map'!$E$2,D$2,0) = "Yes",Monthly!E78,0)</f>
        <v>120</v>
      </c>
      <c r="E78">
        <f ca="1">IF(OFFSET('Project Map'!$E$2,E$2,0) = "Yes",Monthly!F78,0)</f>
        <v>402</v>
      </c>
      <c r="F78">
        <f ca="1">IF(OFFSET('Project Map'!$E$2,F$2,0) = "Yes",Monthly!G78,0)</f>
        <v>0</v>
      </c>
      <c r="G78">
        <f ca="1">IF(OFFSET('Project Map'!$E$2,G$2,0) = "Yes",Monthly!H78,0)</f>
        <v>100</v>
      </c>
      <c r="H78">
        <f ca="1">IF(OFFSET('Project Map'!$E$2,H$2,0) = "Yes",Monthly!I78,0)</f>
        <v>598</v>
      </c>
      <c r="I78">
        <f ca="1">IF(OFFSET('Project Map'!$E$2,I$2,0) = "Yes",Monthly!J78,0)</f>
        <v>100</v>
      </c>
      <c r="J78">
        <f ca="1">IF(OFFSET('Project Map'!$E$2,J$2,0) = "Yes",Monthly!K78,0)</f>
        <v>0</v>
      </c>
      <c r="K78">
        <f ca="1">IF(OFFSET('Project Map'!$E$2,K$2,0) = "Yes",Monthly!L78,0)</f>
        <v>0</v>
      </c>
      <c r="L78">
        <f ca="1">IF(OFFSET('Project Map'!$E$2,L$2,0) = "Yes",Monthly!M78,0)</f>
        <v>0</v>
      </c>
      <c r="M78">
        <f ca="1">IF(OFFSET('Project Map'!$E$2,M$2,0) = "Yes",Monthly!N78,0)</f>
        <v>0</v>
      </c>
      <c r="N78">
        <f ca="1">IF(OFFSET('Project Map'!$E$2,N$2,0) = "Yes",Monthly!O78,0)</f>
        <v>0</v>
      </c>
      <c r="O78">
        <f ca="1">IF(OFFSET('Project Map'!$E$2,O$2,0) = "Yes",Monthly!P78,0)</f>
        <v>0</v>
      </c>
      <c r="P78">
        <f ca="1">IF(OFFSET('Project Map'!$E$2,P$2,0) = "Yes",Monthly!Q78,0)</f>
        <v>0</v>
      </c>
      <c r="Q78">
        <f ca="1">IF(OFFSET('Project Map'!$E$2,Q$2,0) = "Yes",Monthly!R78,0)</f>
        <v>0</v>
      </c>
      <c r="R78">
        <f ca="1">IF(OFFSET('Project Map'!$E$2,R$2,0) = "Yes",Monthly!S78,0)</f>
        <v>0</v>
      </c>
      <c r="S78">
        <f ca="1">IF(OFFSET('Project Map'!$E$2,S$2,0) = "Yes",Monthly!#REF!,0)</f>
        <v>0</v>
      </c>
      <c r="T78">
        <f ca="1">IF(OFFSET('Project Map'!$E$2,T$2,0) = "Yes",Monthly!#REF!,0)</f>
        <v>0</v>
      </c>
      <c r="U78">
        <f ca="1">IF(OFFSET('Project Map'!$E$2,U$2,0) = "Yes",Monthly!#REF!,0)</f>
        <v>0</v>
      </c>
    </row>
    <row r="79" spans="2:21" x14ac:dyDescent="0.25">
      <c r="B79" s="6">
        <v>47969</v>
      </c>
      <c r="C79">
        <f t="shared" ca="1" si="1"/>
        <v>1333</v>
      </c>
      <c r="D79">
        <f ca="1">IF(OFFSET('Project Map'!$E$2,D$2,0) = "Yes",Monthly!E79,0)</f>
        <v>120</v>
      </c>
      <c r="E79">
        <f ca="1">IF(OFFSET('Project Map'!$E$2,E$2,0) = "Yes",Monthly!F79,0)</f>
        <v>402</v>
      </c>
      <c r="F79">
        <f ca="1">IF(OFFSET('Project Map'!$E$2,F$2,0) = "Yes",Monthly!G79,0)</f>
        <v>0</v>
      </c>
      <c r="G79">
        <f ca="1">IF(OFFSET('Project Map'!$E$2,G$2,0) = "Yes",Monthly!H79,0)</f>
        <v>100</v>
      </c>
      <c r="H79">
        <f ca="1">IF(OFFSET('Project Map'!$E$2,H$2,0) = "Yes",Monthly!I79,0)</f>
        <v>611</v>
      </c>
      <c r="I79">
        <f ca="1">IF(OFFSET('Project Map'!$E$2,I$2,0) = "Yes",Monthly!J79,0)</f>
        <v>100</v>
      </c>
      <c r="J79">
        <f ca="1">IF(OFFSET('Project Map'!$E$2,J$2,0) = "Yes",Monthly!K79,0)</f>
        <v>0</v>
      </c>
      <c r="K79">
        <f ca="1">IF(OFFSET('Project Map'!$E$2,K$2,0) = "Yes",Monthly!L79,0)</f>
        <v>0</v>
      </c>
      <c r="L79">
        <f ca="1">IF(OFFSET('Project Map'!$E$2,L$2,0) = "Yes",Monthly!M79,0)</f>
        <v>0</v>
      </c>
      <c r="M79">
        <f ca="1">IF(OFFSET('Project Map'!$E$2,M$2,0) = "Yes",Monthly!N79,0)</f>
        <v>0</v>
      </c>
      <c r="N79">
        <f ca="1">IF(OFFSET('Project Map'!$E$2,N$2,0) = "Yes",Monthly!O79,0)</f>
        <v>0</v>
      </c>
      <c r="O79">
        <f ca="1">IF(OFFSET('Project Map'!$E$2,O$2,0) = "Yes",Monthly!P79,0)</f>
        <v>0</v>
      </c>
      <c r="P79">
        <f ca="1">IF(OFFSET('Project Map'!$E$2,P$2,0) = "Yes",Monthly!Q79,0)</f>
        <v>0</v>
      </c>
      <c r="Q79">
        <f ca="1">IF(OFFSET('Project Map'!$E$2,Q$2,0) = "Yes",Monthly!R79,0)</f>
        <v>0</v>
      </c>
      <c r="R79">
        <f ca="1">IF(OFFSET('Project Map'!$E$2,R$2,0) = "Yes",Monthly!S79,0)</f>
        <v>0</v>
      </c>
      <c r="S79">
        <f ca="1">IF(OFFSET('Project Map'!$E$2,S$2,0) = "Yes",Monthly!#REF!,0)</f>
        <v>0</v>
      </c>
      <c r="T79">
        <f ca="1">IF(OFFSET('Project Map'!$E$2,T$2,0) = "Yes",Monthly!#REF!,0)</f>
        <v>0</v>
      </c>
      <c r="U79">
        <f ca="1">IF(OFFSET('Project Map'!$E$2,U$2,0) = "Yes",Monthly!#REF!,0)</f>
        <v>0</v>
      </c>
    </row>
    <row r="80" spans="2:21" x14ac:dyDescent="0.25">
      <c r="B80" s="6">
        <v>48000</v>
      </c>
      <c r="C80">
        <f t="shared" ca="1" si="1"/>
        <v>1347</v>
      </c>
      <c r="D80">
        <f ca="1">IF(OFFSET('Project Map'!$E$2,D$2,0) = "Yes",Monthly!E80,0)</f>
        <v>120</v>
      </c>
      <c r="E80">
        <f ca="1">IF(OFFSET('Project Map'!$E$2,E$2,0) = "Yes",Monthly!F80,0)</f>
        <v>402</v>
      </c>
      <c r="F80">
        <f ca="1">IF(OFFSET('Project Map'!$E$2,F$2,0) = "Yes",Monthly!G80,0)</f>
        <v>0</v>
      </c>
      <c r="G80">
        <f ca="1">IF(OFFSET('Project Map'!$E$2,G$2,0) = "Yes",Monthly!H80,0)</f>
        <v>100</v>
      </c>
      <c r="H80">
        <f ca="1">IF(OFFSET('Project Map'!$E$2,H$2,0) = "Yes",Monthly!I80,0)</f>
        <v>625</v>
      </c>
      <c r="I80">
        <f ca="1">IF(OFFSET('Project Map'!$E$2,I$2,0) = "Yes",Monthly!J80,0)</f>
        <v>100</v>
      </c>
      <c r="J80">
        <f ca="1">IF(OFFSET('Project Map'!$E$2,J$2,0) = "Yes",Monthly!K80,0)</f>
        <v>0</v>
      </c>
      <c r="K80">
        <f ca="1">IF(OFFSET('Project Map'!$E$2,K$2,0) = "Yes",Monthly!L80,0)</f>
        <v>0</v>
      </c>
      <c r="L80">
        <f ca="1">IF(OFFSET('Project Map'!$E$2,L$2,0) = "Yes",Monthly!M80,0)</f>
        <v>0</v>
      </c>
      <c r="M80">
        <f ca="1">IF(OFFSET('Project Map'!$E$2,M$2,0) = "Yes",Monthly!N80,0)</f>
        <v>0</v>
      </c>
      <c r="N80">
        <f ca="1">IF(OFFSET('Project Map'!$E$2,N$2,0) = "Yes",Monthly!O80,0)</f>
        <v>0</v>
      </c>
      <c r="O80">
        <f ca="1">IF(OFFSET('Project Map'!$E$2,O$2,0) = "Yes",Monthly!P80,0)</f>
        <v>0</v>
      </c>
      <c r="P80">
        <f ca="1">IF(OFFSET('Project Map'!$E$2,P$2,0) = "Yes",Monthly!Q80,0)</f>
        <v>0</v>
      </c>
      <c r="Q80">
        <f ca="1">IF(OFFSET('Project Map'!$E$2,Q$2,0) = "Yes",Monthly!R80,0)</f>
        <v>0</v>
      </c>
      <c r="R80">
        <f ca="1">IF(OFFSET('Project Map'!$E$2,R$2,0) = "Yes",Monthly!S80,0)</f>
        <v>0</v>
      </c>
      <c r="S80">
        <f ca="1">IF(OFFSET('Project Map'!$E$2,S$2,0) = "Yes",Monthly!#REF!,0)</f>
        <v>0</v>
      </c>
      <c r="T80">
        <f ca="1">IF(OFFSET('Project Map'!$E$2,T$2,0) = "Yes",Monthly!#REF!,0)</f>
        <v>0</v>
      </c>
      <c r="U80">
        <f ca="1">IF(OFFSET('Project Map'!$E$2,U$2,0) = "Yes",Monthly!#REF!,0)</f>
        <v>0</v>
      </c>
    </row>
    <row r="81" spans="2:21" x14ac:dyDescent="0.25">
      <c r="B81" s="6">
        <v>48030</v>
      </c>
      <c r="C81">
        <f t="shared" ca="1" si="1"/>
        <v>1347</v>
      </c>
      <c r="D81">
        <f ca="1">IF(OFFSET('Project Map'!$E$2,D$2,0) = "Yes",Monthly!E81,0)</f>
        <v>120</v>
      </c>
      <c r="E81">
        <f ca="1">IF(OFFSET('Project Map'!$E$2,E$2,0) = "Yes",Monthly!F81,0)</f>
        <v>402</v>
      </c>
      <c r="F81">
        <f ca="1">IF(OFFSET('Project Map'!$E$2,F$2,0) = "Yes",Monthly!G81,0)</f>
        <v>0</v>
      </c>
      <c r="G81">
        <f ca="1">IF(OFFSET('Project Map'!$E$2,G$2,0) = "Yes",Monthly!H81,0)</f>
        <v>100</v>
      </c>
      <c r="H81">
        <f ca="1">IF(OFFSET('Project Map'!$E$2,H$2,0) = "Yes",Monthly!I81,0)</f>
        <v>625</v>
      </c>
      <c r="I81">
        <f ca="1">IF(OFFSET('Project Map'!$E$2,I$2,0) = "Yes",Monthly!J81,0)</f>
        <v>100</v>
      </c>
      <c r="J81">
        <f ca="1">IF(OFFSET('Project Map'!$E$2,J$2,0) = "Yes",Monthly!K81,0)</f>
        <v>0</v>
      </c>
      <c r="K81">
        <f ca="1">IF(OFFSET('Project Map'!$E$2,K$2,0) = "Yes",Monthly!L81,0)</f>
        <v>0</v>
      </c>
      <c r="L81">
        <f ca="1">IF(OFFSET('Project Map'!$E$2,L$2,0) = "Yes",Monthly!M81,0)</f>
        <v>0</v>
      </c>
      <c r="M81">
        <f ca="1">IF(OFFSET('Project Map'!$E$2,M$2,0) = "Yes",Monthly!N81,0)</f>
        <v>0</v>
      </c>
      <c r="N81">
        <f ca="1">IF(OFFSET('Project Map'!$E$2,N$2,0) = "Yes",Monthly!O81,0)</f>
        <v>0</v>
      </c>
      <c r="O81">
        <f ca="1">IF(OFFSET('Project Map'!$E$2,O$2,0) = "Yes",Monthly!P81,0)</f>
        <v>0</v>
      </c>
      <c r="P81">
        <f ca="1">IF(OFFSET('Project Map'!$E$2,P$2,0) = "Yes",Monthly!Q81,0)</f>
        <v>0</v>
      </c>
      <c r="Q81">
        <f ca="1">IF(OFFSET('Project Map'!$E$2,Q$2,0) = "Yes",Monthly!R81,0)</f>
        <v>0</v>
      </c>
      <c r="R81">
        <f ca="1">IF(OFFSET('Project Map'!$E$2,R$2,0) = "Yes",Monthly!S81,0)</f>
        <v>0</v>
      </c>
      <c r="S81">
        <f ca="1">IF(OFFSET('Project Map'!$E$2,S$2,0) = "Yes",Monthly!#REF!,0)</f>
        <v>0</v>
      </c>
      <c r="T81">
        <f ca="1">IF(OFFSET('Project Map'!$E$2,T$2,0) = "Yes",Monthly!#REF!,0)</f>
        <v>0</v>
      </c>
      <c r="U81">
        <f ca="1">IF(OFFSET('Project Map'!$E$2,U$2,0) = "Yes",Monthly!#REF!,0)</f>
        <v>0</v>
      </c>
    </row>
    <row r="82" spans="2:21" x14ac:dyDescent="0.25">
      <c r="B82" s="6">
        <v>48061</v>
      </c>
      <c r="C82">
        <f t="shared" ca="1" si="1"/>
        <v>1347</v>
      </c>
      <c r="D82">
        <f ca="1">IF(OFFSET('Project Map'!$E$2,D$2,0) = "Yes",Monthly!E82,0)</f>
        <v>120</v>
      </c>
      <c r="E82">
        <f ca="1">IF(OFFSET('Project Map'!$E$2,E$2,0) = "Yes",Monthly!F82,0)</f>
        <v>402</v>
      </c>
      <c r="F82">
        <f ca="1">IF(OFFSET('Project Map'!$E$2,F$2,0) = "Yes",Monthly!G82,0)</f>
        <v>0</v>
      </c>
      <c r="G82">
        <f ca="1">IF(OFFSET('Project Map'!$E$2,G$2,0) = "Yes",Monthly!H82,0)</f>
        <v>100</v>
      </c>
      <c r="H82">
        <f ca="1">IF(OFFSET('Project Map'!$E$2,H$2,0) = "Yes",Monthly!I82,0)</f>
        <v>625</v>
      </c>
      <c r="I82">
        <f ca="1">IF(OFFSET('Project Map'!$E$2,I$2,0) = "Yes",Monthly!J82,0)</f>
        <v>100</v>
      </c>
      <c r="J82">
        <f ca="1">IF(OFFSET('Project Map'!$E$2,J$2,0) = "Yes",Monthly!K82,0)</f>
        <v>0</v>
      </c>
      <c r="K82">
        <f ca="1">IF(OFFSET('Project Map'!$E$2,K$2,0) = "Yes",Monthly!L82,0)</f>
        <v>0</v>
      </c>
      <c r="L82">
        <f ca="1">IF(OFFSET('Project Map'!$E$2,L$2,0) = "Yes",Monthly!M82,0)</f>
        <v>0</v>
      </c>
      <c r="M82">
        <f ca="1">IF(OFFSET('Project Map'!$E$2,M$2,0) = "Yes",Monthly!N82,0)</f>
        <v>0</v>
      </c>
      <c r="N82">
        <f ca="1">IF(OFFSET('Project Map'!$E$2,N$2,0) = "Yes",Monthly!O82,0)</f>
        <v>0</v>
      </c>
      <c r="O82">
        <f ca="1">IF(OFFSET('Project Map'!$E$2,O$2,0) = "Yes",Monthly!P82,0)</f>
        <v>0</v>
      </c>
      <c r="P82">
        <f ca="1">IF(OFFSET('Project Map'!$E$2,P$2,0) = "Yes",Monthly!Q82,0)</f>
        <v>0</v>
      </c>
      <c r="Q82">
        <f ca="1">IF(OFFSET('Project Map'!$E$2,Q$2,0) = "Yes",Monthly!R82,0)</f>
        <v>0</v>
      </c>
      <c r="R82">
        <f ca="1">IF(OFFSET('Project Map'!$E$2,R$2,0) = "Yes",Monthly!S82,0)</f>
        <v>0</v>
      </c>
      <c r="S82">
        <f ca="1">IF(OFFSET('Project Map'!$E$2,S$2,0) = "Yes",Monthly!#REF!,0)</f>
        <v>0</v>
      </c>
      <c r="T82">
        <f ca="1">IF(OFFSET('Project Map'!$E$2,T$2,0) = "Yes",Monthly!#REF!,0)</f>
        <v>0</v>
      </c>
      <c r="U82">
        <f ca="1">IF(OFFSET('Project Map'!$E$2,U$2,0) = "Yes",Monthly!#REF!,0)</f>
        <v>0</v>
      </c>
    </row>
    <row r="83" spans="2:21" x14ac:dyDescent="0.25">
      <c r="B83" s="6">
        <v>48092</v>
      </c>
      <c r="C83">
        <f t="shared" ca="1" si="1"/>
        <v>1347</v>
      </c>
      <c r="D83">
        <f ca="1">IF(OFFSET('Project Map'!$E$2,D$2,0) = "Yes",Monthly!E83,0)</f>
        <v>120</v>
      </c>
      <c r="E83">
        <f ca="1">IF(OFFSET('Project Map'!$E$2,E$2,0) = "Yes",Monthly!F83,0)</f>
        <v>402</v>
      </c>
      <c r="F83">
        <f ca="1">IF(OFFSET('Project Map'!$E$2,F$2,0) = "Yes",Monthly!G83,0)</f>
        <v>0</v>
      </c>
      <c r="G83">
        <f ca="1">IF(OFFSET('Project Map'!$E$2,G$2,0) = "Yes",Monthly!H83,0)</f>
        <v>100</v>
      </c>
      <c r="H83">
        <f ca="1">IF(OFFSET('Project Map'!$E$2,H$2,0) = "Yes",Monthly!I83,0)</f>
        <v>625</v>
      </c>
      <c r="I83">
        <f ca="1">IF(OFFSET('Project Map'!$E$2,I$2,0) = "Yes",Monthly!J83,0)</f>
        <v>100</v>
      </c>
      <c r="J83">
        <f ca="1">IF(OFFSET('Project Map'!$E$2,J$2,0) = "Yes",Monthly!K83,0)</f>
        <v>0</v>
      </c>
      <c r="K83">
        <f ca="1">IF(OFFSET('Project Map'!$E$2,K$2,0) = "Yes",Monthly!L83,0)</f>
        <v>0</v>
      </c>
      <c r="L83">
        <f ca="1">IF(OFFSET('Project Map'!$E$2,L$2,0) = "Yes",Monthly!M83,0)</f>
        <v>0</v>
      </c>
      <c r="M83">
        <f ca="1">IF(OFFSET('Project Map'!$E$2,M$2,0) = "Yes",Monthly!N83,0)</f>
        <v>0</v>
      </c>
      <c r="N83">
        <f ca="1">IF(OFFSET('Project Map'!$E$2,N$2,0) = "Yes",Monthly!O83,0)</f>
        <v>0</v>
      </c>
      <c r="O83">
        <f ca="1">IF(OFFSET('Project Map'!$E$2,O$2,0) = "Yes",Monthly!P83,0)</f>
        <v>0</v>
      </c>
      <c r="P83">
        <f ca="1">IF(OFFSET('Project Map'!$E$2,P$2,0) = "Yes",Monthly!Q83,0)</f>
        <v>0</v>
      </c>
      <c r="Q83">
        <f ca="1">IF(OFFSET('Project Map'!$E$2,Q$2,0) = "Yes",Monthly!R83,0)</f>
        <v>0</v>
      </c>
      <c r="R83">
        <f ca="1">IF(OFFSET('Project Map'!$E$2,R$2,0) = "Yes",Monthly!S83,0)</f>
        <v>0</v>
      </c>
      <c r="S83">
        <f ca="1">IF(OFFSET('Project Map'!$E$2,S$2,0) = "Yes",Monthly!#REF!,0)</f>
        <v>0</v>
      </c>
      <c r="T83">
        <f ca="1">IF(OFFSET('Project Map'!$E$2,T$2,0) = "Yes",Monthly!#REF!,0)</f>
        <v>0</v>
      </c>
      <c r="U83">
        <f ca="1">IF(OFFSET('Project Map'!$E$2,U$2,0) = "Yes",Monthly!#REF!,0)</f>
        <v>0</v>
      </c>
    </row>
    <row r="84" spans="2:21" x14ac:dyDescent="0.25">
      <c r="B84" s="6">
        <v>48122</v>
      </c>
      <c r="C84">
        <f t="shared" ca="1" si="1"/>
        <v>1347</v>
      </c>
      <c r="D84">
        <f ca="1">IF(OFFSET('Project Map'!$E$2,D$2,0) = "Yes",Monthly!E84,0)</f>
        <v>120</v>
      </c>
      <c r="E84">
        <f ca="1">IF(OFFSET('Project Map'!$E$2,E$2,0) = "Yes",Monthly!F84,0)</f>
        <v>402</v>
      </c>
      <c r="F84">
        <f ca="1">IF(OFFSET('Project Map'!$E$2,F$2,0) = "Yes",Monthly!G84,0)</f>
        <v>0</v>
      </c>
      <c r="G84">
        <f ca="1">IF(OFFSET('Project Map'!$E$2,G$2,0) = "Yes",Monthly!H84,0)</f>
        <v>100</v>
      </c>
      <c r="H84">
        <f ca="1">IF(OFFSET('Project Map'!$E$2,H$2,0) = "Yes",Monthly!I84,0)</f>
        <v>625</v>
      </c>
      <c r="I84">
        <f ca="1">IF(OFFSET('Project Map'!$E$2,I$2,0) = "Yes",Monthly!J84,0)</f>
        <v>100</v>
      </c>
      <c r="J84">
        <f ca="1">IF(OFFSET('Project Map'!$E$2,J$2,0) = "Yes",Monthly!K84,0)</f>
        <v>0</v>
      </c>
      <c r="K84">
        <f ca="1">IF(OFFSET('Project Map'!$E$2,K$2,0) = "Yes",Monthly!L84,0)</f>
        <v>0</v>
      </c>
      <c r="L84">
        <f ca="1">IF(OFFSET('Project Map'!$E$2,L$2,0) = "Yes",Monthly!M84,0)</f>
        <v>0</v>
      </c>
      <c r="M84">
        <f ca="1">IF(OFFSET('Project Map'!$E$2,M$2,0) = "Yes",Monthly!N84,0)</f>
        <v>0</v>
      </c>
      <c r="N84">
        <f ca="1">IF(OFFSET('Project Map'!$E$2,N$2,0) = "Yes",Monthly!O84,0)</f>
        <v>0</v>
      </c>
      <c r="O84">
        <f ca="1">IF(OFFSET('Project Map'!$E$2,O$2,0) = "Yes",Monthly!P84,0)</f>
        <v>0</v>
      </c>
      <c r="P84">
        <f ca="1">IF(OFFSET('Project Map'!$E$2,P$2,0) = "Yes",Monthly!Q84,0)</f>
        <v>0</v>
      </c>
      <c r="Q84">
        <f ca="1">IF(OFFSET('Project Map'!$E$2,Q$2,0) = "Yes",Monthly!R84,0)</f>
        <v>0</v>
      </c>
      <c r="R84">
        <f ca="1">IF(OFFSET('Project Map'!$E$2,R$2,0) = "Yes",Monthly!S84,0)</f>
        <v>0</v>
      </c>
      <c r="S84">
        <f ca="1">IF(OFFSET('Project Map'!$E$2,S$2,0) = "Yes",Monthly!#REF!,0)</f>
        <v>0</v>
      </c>
      <c r="T84">
        <f ca="1">IF(OFFSET('Project Map'!$E$2,T$2,0) = "Yes",Monthly!#REF!,0)</f>
        <v>0</v>
      </c>
      <c r="U84">
        <f ca="1">IF(OFFSET('Project Map'!$E$2,U$2,0) = "Yes",Monthly!#REF!,0)</f>
        <v>0</v>
      </c>
    </row>
    <row r="85" spans="2:21" x14ac:dyDescent="0.25">
      <c r="B85" s="6">
        <v>48153</v>
      </c>
      <c r="C85">
        <f t="shared" ca="1" si="1"/>
        <v>1360</v>
      </c>
      <c r="D85">
        <f ca="1">IF(OFFSET('Project Map'!$E$2,D$2,0) = "Yes",Monthly!E85,0)</f>
        <v>120</v>
      </c>
      <c r="E85">
        <f ca="1">IF(OFFSET('Project Map'!$E$2,E$2,0) = "Yes",Monthly!F85,0)</f>
        <v>402</v>
      </c>
      <c r="F85">
        <f ca="1">IF(OFFSET('Project Map'!$E$2,F$2,0) = "Yes",Monthly!G85,0)</f>
        <v>0</v>
      </c>
      <c r="G85">
        <f ca="1">IF(OFFSET('Project Map'!$E$2,G$2,0) = "Yes",Monthly!H85,0)</f>
        <v>100</v>
      </c>
      <c r="H85">
        <f ca="1">IF(OFFSET('Project Map'!$E$2,H$2,0) = "Yes",Monthly!I85,0)</f>
        <v>638</v>
      </c>
      <c r="I85">
        <f ca="1">IF(OFFSET('Project Map'!$E$2,I$2,0) = "Yes",Monthly!J85,0)</f>
        <v>100</v>
      </c>
      <c r="J85">
        <f ca="1">IF(OFFSET('Project Map'!$E$2,J$2,0) = "Yes",Monthly!K85,0)</f>
        <v>0</v>
      </c>
      <c r="K85">
        <f ca="1">IF(OFFSET('Project Map'!$E$2,K$2,0) = "Yes",Monthly!L85,0)</f>
        <v>0</v>
      </c>
      <c r="L85">
        <f ca="1">IF(OFFSET('Project Map'!$E$2,L$2,0) = "Yes",Monthly!M85,0)</f>
        <v>0</v>
      </c>
      <c r="M85">
        <f ca="1">IF(OFFSET('Project Map'!$E$2,M$2,0) = "Yes",Monthly!N85,0)</f>
        <v>0</v>
      </c>
      <c r="N85">
        <f ca="1">IF(OFFSET('Project Map'!$E$2,N$2,0) = "Yes",Monthly!O85,0)</f>
        <v>0</v>
      </c>
      <c r="O85">
        <f ca="1">IF(OFFSET('Project Map'!$E$2,O$2,0) = "Yes",Monthly!P85,0)</f>
        <v>0</v>
      </c>
      <c r="P85">
        <f ca="1">IF(OFFSET('Project Map'!$E$2,P$2,0) = "Yes",Monthly!Q85,0)</f>
        <v>0</v>
      </c>
      <c r="Q85">
        <f ca="1">IF(OFFSET('Project Map'!$E$2,Q$2,0) = "Yes",Monthly!R85,0)</f>
        <v>0</v>
      </c>
      <c r="R85">
        <f ca="1">IF(OFFSET('Project Map'!$E$2,R$2,0) = "Yes",Monthly!S85,0)</f>
        <v>0</v>
      </c>
      <c r="S85">
        <f ca="1">IF(OFFSET('Project Map'!$E$2,S$2,0) = "Yes",Monthly!#REF!,0)</f>
        <v>0</v>
      </c>
      <c r="T85">
        <f ca="1">IF(OFFSET('Project Map'!$E$2,T$2,0) = "Yes",Monthly!#REF!,0)</f>
        <v>0</v>
      </c>
      <c r="U85">
        <f ca="1">IF(OFFSET('Project Map'!$E$2,U$2,0) = "Yes",Monthly!#REF!,0)</f>
        <v>0</v>
      </c>
    </row>
    <row r="86" spans="2:21" x14ac:dyDescent="0.25">
      <c r="B86" s="6">
        <v>48183</v>
      </c>
      <c r="C86">
        <f t="shared" ca="1" si="1"/>
        <v>1360</v>
      </c>
      <c r="D86">
        <f ca="1">IF(OFFSET('Project Map'!$E$2,D$2,0) = "Yes",Monthly!E86,0)</f>
        <v>120</v>
      </c>
      <c r="E86">
        <f ca="1">IF(OFFSET('Project Map'!$E$2,E$2,0) = "Yes",Monthly!F86,0)</f>
        <v>402</v>
      </c>
      <c r="F86">
        <f ca="1">IF(OFFSET('Project Map'!$E$2,F$2,0) = "Yes",Monthly!G86,0)</f>
        <v>0</v>
      </c>
      <c r="G86">
        <f ca="1">IF(OFFSET('Project Map'!$E$2,G$2,0) = "Yes",Monthly!H86,0)</f>
        <v>100</v>
      </c>
      <c r="H86">
        <f ca="1">IF(OFFSET('Project Map'!$E$2,H$2,0) = "Yes",Monthly!I86,0)</f>
        <v>638</v>
      </c>
      <c r="I86">
        <f ca="1">IF(OFFSET('Project Map'!$E$2,I$2,0) = "Yes",Monthly!J86,0)</f>
        <v>100</v>
      </c>
      <c r="J86">
        <f ca="1">IF(OFFSET('Project Map'!$E$2,J$2,0) = "Yes",Monthly!K86,0)</f>
        <v>0</v>
      </c>
      <c r="K86">
        <f ca="1">IF(OFFSET('Project Map'!$E$2,K$2,0) = "Yes",Monthly!L86,0)</f>
        <v>0</v>
      </c>
      <c r="L86">
        <f ca="1">IF(OFFSET('Project Map'!$E$2,L$2,0) = "Yes",Monthly!M86,0)</f>
        <v>0</v>
      </c>
      <c r="M86">
        <f ca="1">IF(OFFSET('Project Map'!$E$2,M$2,0) = "Yes",Monthly!N86,0)</f>
        <v>0</v>
      </c>
      <c r="N86">
        <f ca="1">IF(OFFSET('Project Map'!$E$2,N$2,0) = "Yes",Monthly!O86,0)</f>
        <v>0</v>
      </c>
      <c r="O86">
        <f ca="1">IF(OFFSET('Project Map'!$E$2,O$2,0) = "Yes",Monthly!P86,0)</f>
        <v>0</v>
      </c>
      <c r="P86">
        <f ca="1">IF(OFFSET('Project Map'!$E$2,P$2,0) = "Yes",Monthly!Q86,0)</f>
        <v>0</v>
      </c>
      <c r="Q86">
        <f ca="1">IF(OFFSET('Project Map'!$E$2,Q$2,0) = "Yes",Monthly!R86,0)</f>
        <v>0</v>
      </c>
      <c r="R86">
        <f ca="1">IF(OFFSET('Project Map'!$E$2,R$2,0) = "Yes",Monthly!S86,0)</f>
        <v>0</v>
      </c>
      <c r="S86">
        <f ca="1">IF(OFFSET('Project Map'!$E$2,S$2,0) = "Yes",Monthly!#REF!,0)</f>
        <v>0</v>
      </c>
      <c r="T86">
        <f ca="1">IF(OFFSET('Project Map'!$E$2,T$2,0) = "Yes",Monthly!#REF!,0)</f>
        <v>0</v>
      </c>
      <c r="U86">
        <f ca="1">IF(OFFSET('Project Map'!$E$2,U$2,0) = "Yes",Monthly!#REF!,0)</f>
        <v>0</v>
      </c>
    </row>
    <row r="87" spans="2:21" x14ac:dyDescent="0.25">
      <c r="B87" s="6">
        <v>48214</v>
      </c>
      <c r="C87">
        <f t="shared" ca="1" si="1"/>
        <v>1360</v>
      </c>
      <c r="D87">
        <f ca="1">IF(OFFSET('Project Map'!$E$2,D$2,0) = "Yes",Monthly!E87,0)</f>
        <v>120</v>
      </c>
      <c r="E87">
        <f ca="1">IF(OFFSET('Project Map'!$E$2,E$2,0) = "Yes",Monthly!F87,0)</f>
        <v>402</v>
      </c>
      <c r="F87">
        <f ca="1">IF(OFFSET('Project Map'!$E$2,F$2,0) = "Yes",Monthly!G87,0)</f>
        <v>0</v>
      </c>
      <c r="G87">
        <f ca="1">IF(OFFSET('Project Map'!$E$2,G$2,0) = "Yes",Monthly!H87,0)</f>
        <v>100</v>
      </c>
      <c r="H87">
        <f ca="1">IF(OFFSET('Project Map'!$E$2,H$2,0) = "Yes",Monthly!I87,0)</f>
        <v>638</v>
      </c>
      <c r="I87">
        <f ca="1">IF(OFFSET('Project Map'!$E$2,I$2,0) = "Yes",Monthly!J87,0)</f>
        <v>100</v>
      </c>
      <c r="J87">
        <f ca="1">IF(OFFSET('Project Map'!$E$2,J$2,0) = "Yes",Monthly!K87,0)</f>
        <v>0</v>
      </c>
      <c r="K87">
        <f ca="1">IF(OFFSET('Project Map'!$E$2,K$2,0) = "Yes",Monthly!L87,0)</f>
        <v>0</v>
      </c>
      <c r="L87">
        <f ca="1">IF(OFFSET('Project Map'!$E$2,L$2,0) = "Yes",Monthly!M87,0)</f>
        <v>0</v>
      </c>
      <c r="M87">
        <f ca="1">IF(OFFSET('Project Map'!$E$2,M$2,0) = "Yes",Monthly!N87,0)</f>
        <v>0</v>
      </c>
      <c r="N87">
        <f ca="1">IF(OFFSET('Project Map'!$E$2,N$2,0) = "Yes",Monthly!O87,0)</f>
        <v>0</v>
      </c>
      <c r="O87">
        <f ca="1">IF(OFFSET('Project Map'!$E$2,O$2,0) = "Yes",Monthly!P87,0)</f>
        <v>0</v>
      </c>
      <c r="P87">
        <f ca="1">IF(OFFSET('Project Map'!$E$2,P$2,0) = "Yes",Monthly!Q87,0)</f>
        <v>0</v>
      </c>
      <c r="Q87">
        <f ca="1">IF(OFFSET('Project Map'!$E$2,Q$2,0) = "Yes",Monthly!R87,0)</f>
        <v>0</v>
      </c>
      <c r="R87">
        <f ca="1">IF(OFFSET('Project Map'!$E$2,R$2,0) = "Yes",Monthly!S87,0)</f>
        <v>0</v>
      </c>
      <c r="S87">
        <f ca="1">IF(OFFSET('Project Map'!$E$2,S$2,0) = "Yes",Monthly!#REF!,0)</f>
        <v>0</v>
      </c>
      <c r="T87">
        <f ca="1">IF(OFFSET('Project Map'!$E$2,T$2,0) = "Yes",Monthly!#REF!,0)</f>
        <v>0</v>
      </c>
      <c r="U87">
        <f ca="1">IF(OFFSET('Project Map'!$E$2,U$2,0) = "Yes",Monthly!#REF!,0)</f>
        <v>0</v>
      </c>
    </row>
    <row r="88" spans="2:21" x14ac:dyDescent="0.25">
      <c r="B88" s="6">
        <v>48245</v>
      </c>
      <c r="C88">
        <f t="shared" ca="1" si="1"/>
        <v>1360</v>
      </c>
      <c r="D88">
        <f ca="1">IF(OFFSET('Project Map'!$E$2,D$2,0) = "Yes",Monthly!E88,0)</f>
        <v>120</v>
      </c>
      <c r="E88">
        <f ca="1">IF(OFFSET('Project Map'!$E$2,E$2,0) = "Yes",Monthly!F88,0)</f>
        <v>402</v>
      </c>
      <c r="F88">
        <f ca="1">IF(OFFSET('Project Map'!$E$2,F$2,0) = "Yes",Monthly!G88,0)</f>
        <v>0</v>
      </c>
      <c r="G88">
        <f ca="1">IF(OFFSET('Project Map'!$E$2,G$2,0) = "Yes",Monthly!H88,0)</f>
        <v>100</v>
      </c>
      <c r="H88">
        <f ca="1">IF(OFFSET('Project Map'!$E$2,H$2,0) = "Yes",Monthly!I88,0)</f>
        <v>638</v>
      </c>
      <c r="I88">
        <f ca="1">IF(OFFSET('Project Map'!$E$2,I$2,0) = "Yes",Monthly!J88,0)</f>
        <v>100</v>
      </c>
      <c r="J88">
        <f ca="1">IF(OFFSET('Project Map'!$E$2,J$2,0) = "Yes",Monthly!K88,0)</f>
        <v>0</v>
      </c>
      <c r="K88">
        <f ca="1">IF(OFFSET('Project Map'!$E$2,K$2,0) = "Yes",Monthly!L88,0)</f>
        <v>0</v>
      </c>
      <c r="L88">
        <f ca="1">IF(OFFSET('Project Map'!$E$2,L$2,0) = "Yes",Monthly!M88,0)</f>
        <v>0</v>
      </c>
      <c r="M88">
        <f ca="1">IF(OFFSET('Project Map'!$E$2,M$2,0) = "Yes",Monthly!N88,0)</f>
        <v>0</v>
      </c>
      <c r="N88">
        <f ca="1">IF(OFFSET('Project Map'!$E$2,N$2,0) = "Yes",Monthly!O88,0)</f>
        <v>0</v>
      </c>
      <c r="O88">
        <f ca="1">IF(OFFSET('Project Map'!$E$2,O$2,0) = "Yes",Monthly!P88,0)</f>
        <v>0</v>
      </c>
      <c r="P88">
        <f ca="1">IF(OFFSET('Project Map'!$E$2,P$2,0) = "Yes",Monthly!Q88,0)</f>
        <v>0</v>
      </c>
      <c r="Q88">
        <f ca="1">IF(OFFSET('Project Map'!$E$2,Q$2,0) = "Yes",Monthly!R88,0)</f>
        <v>0</v>
      </c>
      <c r="R88">
        <f ca="1">IF(OFFSET('Project Map'!$E$2,R$2,0) = "Yes",Monthly!S88,0)</f>
        <v>0</v>
      </c>
      <c r="S88">
        <f ca="1">IF(OFFSET('Project Map'!$E$2,S$2,0) = "Yes",Monthly!#REF!,0)</f>
        <v>0</v>
      </c>
      <c r="T88">
        <f ca="1">IF(OFFSET('Project Map'!$E$2,T$2,0) = "Yes",Monthly!#REF!,0)</f>
        <v>0</v>
      </c>
      <c r="U88">
        <f ca="1">IF(OFFSET('Project Map'!$E$2,U$2,0) = "Yes",Monthly!#REF!,0)</f>
        <v>0</v>
      </c>
    </row>
    <row r="89" spans="2:21" x14ac:dyDescent="0.25">
      <c r="B89" s="6">
        <v>48274</v>
      </c>
      <c r="C89">
        <f t="shared" ca="1" si="1"/>
        <v>1372</v>
      </c>
      <c r="D89">
        <f ca="1">IF(OFFSET('Project Map'!$E$2,D$2,0) = "Yes",Monthly!E89,0)</f>
        <v>120</v>
      </c>
      <c r="E89">
        <f ca="1">IF(OFFSET('Project Map'!$E$2,E$2,0) = "Yes",Monthly!F89,0)</f>
        <v>402</v>
      </c>
      <c r="F89">
        <f ca="1">IF(OFFSET('Project Map'!$E$2,F$2,0) = "Yes",Monthly!G89,0)</f>
        <v>0</v>
      </c>
      <c r="G89">
        <f ca="1">IF(OFFSET('Project Map'!$E$2,G$2,0) = "Yes",Monthly!H89,0)</f>
        <v>100</v>
      </c>
      <c r="H89">
        <f ca="1">IF(OFFSET('Project Map'!$E$2,H$2,0) = "Yes",Monthly!I89,0)</f>
        <v>650</v>
      </c>
      <c r="I89">
        <f ca="1">IF(OFFSET('Project Map'!$E$2,I$2,0) = "Yes",Monthly!J89,0)</f>
        <v>100</v>
      </c>
      <c r="J89">
        <f ca="1">IF(OFFSET('Project Map'!$E$2,J$2,0) = "Yes",Monthly!K89,0)</f>
        <v>0</v>
      </c>
      <c r="K89">
        <f ca="1">IF(OFFSET('Project Map'!$E$2,K$2,0) = "Yes",Monthly!L89,0)</f>
        <v>0</v>
      </c>
      <c r="L89">
        <f ca="1">IF(OFFSET('Project Map'!$E$2,L$2,0) = "Yes",Monthly!M89,0)</f>
        <v>0</v>
      </c>
      <c r="M89">
        <f ca="1">IF(OFFSET('Project Map'!$E$2,M$2,0) = "Yes",Monthly!N89,0)</f>
        <v>0</v>
      </c>
      <c r="N89">
        <f ca="1">IF(OFFSET('Project Map'!$E$2,N$2,0) = "Yes",Monthly!O89,0)</f>
        <v>0</v>
      </c>
      <c r="O89">
        <f ca="1">IF(OFFSET('Project Map'!$E$2,O$2,0) = "Yes",Monthly!P89,0)</f>
        <v>0</v>
      </c>
      <c r="P89">
        <f ca="1">IF(OFFSET('Project Map'!$E$2,P$2,0) = "Yes",Monthly!Q89,0)</f>
        <v>0</v>
      </c>
      <c r="Q89">
        <f ca="1">IF(OFFSET('Project Map'!$E$2,Q$2,0) = "Yes",Monthly!R89,0)</f>
        <v>0</v>
      </c>
      <c r="R89">
        <f ca="1">IF(OFFSET('Project Map'!$E$2,R$2,0) = "Yes",Monthly!S89,0)</f>
        <v>0</v>
      </c>
      <c r="S89">
        <f ca="1">IF(OFFSET('Project Map'!$E$2,S$2,0) = "Yes",Monthly!#REF!,0)</f>
        <v>0</v>
      </c>
      <c r="T89">
        <f ca="1">IF(OFFSET('Project Map'!$E$2,T$2,0) = "Yes",Monthly!#REF!,0)</f>
        <v>0</v>
      </c>
      <c r="U89">
        <f ca="1">IF(OFFSET('Project Map'!$E$2,U$2,0) = "Yes",Monthly!#REF!,0)</f>
        <v>0</v>
      </c>
    </row>
    <row r="90" spans="2:21" x14ac:dyDescent="0.25">
      <c r="B90" s="6">
        <v>48305</v>
      </c>
      <c r="C90">
        <f t="shared" ca="1" si="1"/>
        <v>1372</v>
      </c>
      <c r="D90">
        <f ca="1">IF(OFFSET('Project Map'!$E$2,D$2,0) = "Yes",Monthly!E90,0)</f>
        <v>120</v>
      </c>
      <c r="E90">
        <f ca="1">IF(OFFSET('Project Map'!$E$2,E$2,0) = "Yes",Monthly!F90,0)</f>
        <v>402</v>
      </c>
      <c r="F90">
        <f ca="1">IF(OFFSET('Project Map'!$E$2,F$2,0) = "Yes",Monthly!G90,0)</f>
        <v>0</v>
      </c>
      <c r="G90">
        <f ca="1">IF(OFFSET('Project Map'!$E$2,G$2,0) = "Yes",Monthly!H90,0)</f>
        <v>100</v>
      </c>
      <c r="H90">
        <f ca="1">IF(OFFSET('Project Map'!$E$2,H$2,0) = "Yes",Monthly!I90,0)</f>
        <v>650</v>
      </c>
      <c r="I90">
        <f ca="1">IF(OFFSET('Project Map'!$E$2,I$2,0) = "Yes",Monthly!J90,0)</f>
        <v>100</v>
      </c>
      <c r="J90">
        <f ca="1">IF(OFFSET('Project Map'!$E$2,J$2,0) = "Yes",Monthly!K90,0)</f>
        <v>0</v>
      </c>
      <c r="K90">
        <f ca="1">IF(OFFSET('Project Map'!$E$2,K$2,0) = "Yes",Monthly!L90,0)</f>
        <v>0</v>
      </c>
      <c r="L90">
        <f ca="1">IF(OFFSET('Project Map'!$E$2,L$2,0) = "Yes",Monthly!M90,0)</f>
        <v>0</v>
      </c>
      <c r="M90">
        <f ca="1">IF(OFFSET('Project Map'!$E$2,M$2,0) = "Yes",Monthly!N90,0)</f>
        <v>0</v>
      </c>
      <c r="N90">
        <f ca="1">IF(OFFSET('Project Map'!$E$2,N$2,0) = "Yes",Monthly!O90,0)</f>
        <v>0</v>
      </c>
      <c r="O90">
        <f ca="1">IF(OFFSET('Project Map'!$E$2,O$2,0) = "Yes",Monthly!P90,0)</f>
        <v>0</v>
      </c>
      <c r="P90">
        <f ca="1">IF(OFFSET('Project Map'!$E$2,P$2,0) = "Yes",Monthly!Q90,0)</f>
        <v>0</v>
      </c>
      <c r="Q90">
        <f ca="1">IF(OFFSET('Project Map'!$E$2,Q$2,0) = "Yes",Monthly!R90,0)</f>
        <v>0</v>
      </c>
      <c r="R90">
        <f ca="1">IF(OFFSET('Project Map'!$E$2,R$2,0) = "Yes",Monthly!S90,0)</f>
        <v>0</v>
      </c>
      <c r="S90">
        <f ca="1">IF(OFFSET('Project Map'!$E$2,S$2,0) = "Yes",Monthly!#REF!,0)</f>
        <v>0</v>
      </c>
      <c r="T90">
        <f ca="1">IF(OFFSET('Project Map'!$E$2,T$2,0) = "Yes",Monthly!#REF!,0)</f>
        <v>0</v>
      </c>
      <c r="U90">
        <f ca="1">IF(OFFSET('Project Map'!$E$2,U$2,0) = "Yes",Monthly!#REF!,0)</f>
        <v>0</v>
      </c>
    </row>
    <row r="91" spans="2:21" x14ac:dyDescent="0.25">
      <c r="B91" s="6">
        <v>48335</v>
      </c>
      <c r="C91">
        <f t="shared" ca="1" si="1"/>
        <v>1372</v>
      </c>
      <c r="D91">
        <f ca="1">IF(OFFSET('Project Map'!$E$2,D$2,0) = "Yes",Monthly!E91,0)</f>
        <v>120</v>
      </c>
      <c r="E91">
        <f ca="1">IF(OFFSET('Project Map'!$E$2,E$2,0) = "Yes",Monthly!F91,0)</f>
        <v>402</v>
      </c>
      <c r="F91">
        <f ca="1">IF(OFFSET('Project Map'!$E$2,F$2,0) = "Yes",Monthly!G91,0)</f>
        <v>0</v>
      </c>
      <c r="G91">
        <f ca="1">IF(OFFSET('Project Map'!$E$2,G$2,0) = "Yes",Monthly!H91,0)</f>
        <v>100</v>
      </c>
      <c r="H91">
        <f ca="1">IF(OFFSET('Project Map'!$E$2,H$2,0) = "Yes",Monthly!I91,0)</f>
        <v>650</v>
      </c>
      <c r="I91">
        <f ca="1">IF(OFFSET('Project Map'!$E$2,I$2,0) = "Yes",Monthly!J91,0)</f>
        <v>100</v>
      </c>
      <c r="J91">
        <f ca="1">IF(OFFSET('Project Map'!$E$2,J$2,0) = "Yes",Monthly!K91,0)</f>
        <v>0</v>
      </c>
      <c r="K91">
        <f ca="1">IF(OFFSET('Project Map'!$E$2,K$2,0) = "Yes",Monthly!L91,0)</f>
        <v>0</v>
      </c>
      <c r="L91">
        <f ca="1">IF(OFFSET('Project Map'!$E$2,L$2,0) = "Yes",Monthly!M91,0)</f>
        <v>0</v>
      </c>
      <c r="M91">
        <f ca="1">IF(OFFSET('Project Map'!$E$2,M$2,0) = "Yes",Monthly!N91,0)</f>
        <v>0</v>
      </c>
      <c r="N91">
        <f ca="1">IF(OFFSET('Project Map'!$E$2,N$2,0) = "Yes",Monthly!O91,0)</f>
        <v>0</v>
      </c>
      <c r="O91">
        <f ca="1">IF(OFFSET('Project Map'!$E$2,O$2,0) = "Yes",Monthly!P91,0)</f>
        <v>0</v>
      </c>
      <c r="P91">
        <f ca="1">IF(OFFSET('Project Map'!$E$2,P$2,0) = "Yes",Monthly!Q91,0)</f>
        <v>0</v>
      </c>
      <c r="Q91">
        <f ca="1">IF(OFFSET('Project Map'!$E$2,Q$2,0) = "Yes",Monthly!R91,0)</f>
        <v>0</v>
      </c>
      <c r="R91">
        <f ca="1">IF(OFFSET('Project Map'!$E$2,R$2,0) = "Yes",Monthly!S91,0)</f>
        <v>0</v>
      </c>
      <c r="S91">
        <f ca="1">IF(OFFSET('Project Map'!$E$2,S$2,0) = "Yes",Monthly!#REF!,0)</f>
        <v>0</v>
      </c>
      <c r="T91">
        <f ca="1">IF(OFFSET('Project Map'!$E$2,T$2,0) = "Yes",Monthly!#REF!,0)</f>
        <v>0</v>
      </c>
      <c r="U91">
        <f ca="1">IF(OFFSET('Project Map'!$E$2,U$2,0) = "Yes",Monthly!#REF!,0)</f>
        <v>0</v>
      </c>
    </row>
    <row r="92" spans="2:21" x14ac:dyDescent="0.25">
      <c r="B92" s="6">
        <v>48366</v>
      </c>
      <c r="C92">
        <f t="shared" ca="1" si="1"/>
        <v>1372</v>
      </c>
      <c r="D92">
        <f ca="1">IF(OFFSET('Project Map'!$E$2,D$2,0) = "Yes",Monthly!E92,0)</f>
        <v>120</v>
      </c>
      <c r="E92">
        <f ca="1">IF(OFFSET('Project Map'!$E$2,E$2,0) = "Yes",Monthly!F92,0)</f>
        <v>402</v>
      </c>
      <c r="F92">
        <f ca="1">IF(OFFSET('Project Map'!$E$2,F$2,0) = "Yes",Monthly!G92,0)</f>
        <v>0</v>
      </c>
      <c r="G92">
        <f ca="1">IF(OFFSET('Project Map'!$E$2,G$2,0) = "Yes",Monthly!H92,0)</f>
        <v>100</v>
      </c>
      <c r="H92">
        <f ca="1">IF(OFFSET('Project Map'!$E$2,H$2,0) = "Yes",Monthly!I92,0)</f>
        <v>650</v>
      </c>
      <c r="I92">
        <f ca="1">IF(OFFSET('Project Map'!$E$2,I$2,0) = "Yes",Monthly!J92,0)</f>
        <v>100</v>
      </c>
      <c r="J92">
        <f ca="1">IF(OFFSET('Project Map'!$E$2,J$2,0) = "Yes",Monthly!K92,0)</f>
        <v>0</v>
      </c>
      <c r="K92">
        <f ca="1">IF(OFFSET('Project Map'!$E$2,K$2,0) = "Yes",Monthly!L92,0)</f>
        <v>0</v>
      </c>
      <c r="L92">
        <f ca="1">IF(OFFSET('Project Map'!$E$2,L$2,0) = "Yes",Monthly!M92,0)</f>
        <v>0</v>
      </c>
      <c r="M92">
        <f ca="1">IF(OFFSET('Project Map'!$E$2,M$2,0) = "Yes",Monthly!N92,0)</f>
        <v>0</v>
      </c>
      <c r="N92">
        <f ca="1">IF(OFFSET('Project Map'!$E$2,N$2,0) = "Yes",Monthly!O92,0)</f>
        <v>0</v>
      </c>
      <c r="O92">
        <f ca="1">IF(OFFSET('Project Map'!$E$2,O$2,0) = "Yes",Monthly!P92,0)</f>
        <v>0</v>
      </c>
      <c r="P92">
        <f ca="1">IF(OFFSET('Project Map'!$E$2,P$2,0) = "Yes",Monthly!Q92,0)</f>
        <v>0</v>
      </c>
      <c r="Q92">
        <f ca="1">IF(OFFSET('Project Map'!$E$2,Q$2,0) = "Yes",Monthly!R92,0)</f>
        <v>0</v>
      </c>
      <c r="R92">
        <f ca="1">IF(OFFSET('Project Map'!$E$2,R$2,0) = "Yes",Monthly!S92,0)</f>
        <v>0</v>
      </c>
      <c r="S92">
        <f ca="1">IF(OFFSET('Project Map'!$E$2,S$2,0) = "Yes",Monthly!#REF!,0)</f>
        <v>0</v>
      </c>
      <c r="T92">
        <f ca="1">IF(OFFSET('Project Map'!$E$2,T$2,0) = "Yes",Monthly!#REF!,0)</f>
        <v>0</v>
      </c>
      <c r="U92">
        <f ca="1">IF(OFFSET('Project Map'!$E$2,U$2,0) = "Yes",Monthly!#REF!,0)</f>
        <v>0</v>
      </c>
    </row>
    <row r="93" spans="2:21" x14ac:dyDescent="0.25">
      <c r="B93" s="6">
        <v>48396</v>
      </c>
      <c r="C93">
        <f t="shared" ca="1" si="1"/>
        <v>1372</v>
      </c>
      <c r="D93">
        <f ca="1">IF(OFFSET('Project Map'!$E$2,D$2,0) = "Yes",Monthly!E93,0)</f>
        <v>120</v>
      </c>
      <c r="E93">
        <f ca="1">IF(OFFSET('Project Map'!$E$2,E$2,0) = "Yes",Monthly!F93,0)</f>
        <v>402</v>
      </c>
      <c r="F93">
        <f ca="1">IF(OFFSET('Project Map'!$E$2,F$2,0) = "Yes",Monthly!G93,0)</f>
        <v>0</v>
      </c>
      <c r="G93">
        <f ca="1">IF(OFFSET('Project Map'!$E$2,G$2,0) = "Yes",Monthly!H93,0)</f>
        <v>100</v>
      </c>
      <c r="H93">
        <f ca="1">IF(OFFSET('Project Map'!$E$2,H$2,0) = "Yes",Monthly!I93,0)</f>
        <v>650</v>
      </c>
      <c r="I93">
        <f ca="1">IF(OFFSET('Project Map'!$E$2,I$2,0) = "Yes",Monthly!J93,0)</f>
        <v>100</v>
      </c>
      <c r="J93">
        <f ca="1">IF(OFFSET('Project Map'!$E$2,J$2,0) = "Yes",Monthly!K93,0)</f>
        <v>0</v>
      </c>
      <c r="K93">
        <f ca="1">IF(OFFSET('Project Map'!$E$2,K$2,0) = "Yes",Monthly!L93,0)</f>
        <v>0</v>
      </c>
      <c r="L93">
        <f ca="1">IF(OFFSET('Project Map'!$E$2,L$2,0) = "Yes",Monthly!M93,0)</f>
        <v>0</v>
      </c>
      <c r="M93">
        <f ca="1">IF(OFFSET('Project Map'!$E$2,M$2,0) = "Yes",Monthly!N93,0)</f>
        <v>0</v>
      </c>
      <c r="N93">
        <f ca="1">IF(OFFSET('Project Map'!$E$2,N$2,0) = "Yes",Monthly!O93,0)</f>
        <v>0</v>
      </c>
      <c r="O93">
        <f ca="1">IF(OFFSET('Project Map'!$E$2,O$2,0) = "Yes",Monthly!P93,0)</f>
        <v>0</v>
      </c>
      <c r="P93">
        <f ca="1">IF(OFFSET('Project Map'!$E$2,P$2,0) = "Yes",Monthly!Q93,0)</f>
        <v>0</v>
      </c>
      <c r="Q93">
        <f ca="1">IF(OFFSET('Project Map'!$E$2,Q$2,0) = "Yes",Monthly!R93,0)</f>
        <v>0</v>
      </c>
      <c r="R93">
        <f ca="1">IF(OFFSET('Project Map'!$E$2,R$2,0) = "Yes",Monthly!S93,0)</f>
        <v>0</v>
      </c>
      <c r="S93">
        <f ca="1">IF(OFFSET('Project Map'!$E$2,S$2,0) = "Yes",Monthly!#REF!,0)</f>
        <v>0</v>
      </c>
      <c r="T93">
        <f ca="1">IF(OFFSET('Project Map'!$E$2,T$2,0) = "Yes",Monthly!#REF!,0)</f>
        <v>0</v>
      </c>
      <c r="U93">
        <f ca="1">IF(OFFSET('Project Map'!$E$2,U$2,0) = "Yes",Monthly!#REF!,0)</f>
        <v>0</v>
      </c>
    </row>
    <row r="94" spans="2:21" x14ac:dyDescent="0.25">
      <c r="B94" s="6">
        <v>48427</v>
      </c>
      <c r="C94">
        <f t="shared" ca="1" si="1"/>
        <v>1372</v>
      </c>
      <c r="D94">
        <f ca="1">IF(OFFSET('Project Map'!$E$2,D$2,0) = "Yes",Monthly!E94,0)</f>
        <v>120</v>
      </c>
      <c r="E94">
        <f ca="1">IF(OFFSET('Project Map'!$E$2,E$2,0) = "Yes",Monthly!F94,0)</f>
        <v>402</v>
      </c>
      <c r="F94">
        <f ca="1">IF(OFFSET('Project Map'!$E$2,F$2,0) = "Yes",Monthly!G94,0)</f>
        <v>0</v>
      </c>
      <c r="G94">
        <f ca="1">IF(OFFSET('Project Map'!$E$2,G$2,0) = "Yes",Monthly!H94,0)</f>
        <v>100</v>
      </c>
      <c r="H94">
        <f ca="1">IF(OFFSET('Project Map'!$E$2,H$2,0) = "Yes",Monthly!I94,0)</f>
        <v>650</v>
      </c>
      <c r="I94">
        <f ca="1">IF(OFFSET('Project Map'!$E$2,I$2,0) = "Yes",Monthly!J94,0)</f>
        <v>100</v>
      </c>
      <c r="J94">
        <f ca="1">IF(OFFSET('Project Map'!$E$2,J$2,0) = "Yes",Monthly!K94,0)</f>
        <v>0</v>
      </c>
      <c r="K94">
        <f ca="1">IF(OFFSET('Project Map'!$E$2,K$2,0) = "Yes",Monthly!L94,0)</f>
        <v>0</v>
      </c>
      <c r="L94">
        <f ca="1">IF(OFFSET('Project Map'!$E$2,L$2,0) = "Yes",Monthly!M94,0)</f>
        <v>0</v>
      </c>
      <c r="M94">
        <f ca="1">IF(OFFSET('Project Map'!$E$2,M$2,0) = "Yes",Monthly!N94,0)</f>
        <v>0</v>
      </c>
      <c r="N94">
        <f ca="1">IF(OFFSET('Project Map'!$E$2,N$2,0) = "Yes",Monthly!O94,0)</f>
        <v>0</v>
      </c>
      <c r="O94">
        <f ca="1">IF(OFFSET('Project Map'!$E$2,O$2,0) = "Yes",Monthly!P94,0)</f>
        <v>0</v>
      </c>
      <c r="P94">
        <f ca="1">IF(OFFSET('Project Map'!$E$2,P$2,0) = "Yes",Monthly!Q94,0)</f>
        <v>0</v>
      </c>
      <c r="Q94">
        <f ca="1">IF(OFFSET('Project Map'!$E$2,Q$2,0) = "Yes",Monthly!R94,0)</f>
        <v>0</v>
      </c>
      <c r="R94">
        <f ca="1">IF(OFFSET('Project Map'!$E$2,R$2,0) = "Yes",Monthly!S94,0)</f>
        <v>0</v>
      </c>
      <c r="S94">
        <f ca="1">IF(OFFSET('Project Map'!$E$2,S$2,0) = "Yes",Monthly!#REF!,0)</f>
        <v>0</v>
      </c>
      <c r="T94">
        <f ca="1">IF(OFFSET('Project Map'!$E$2,T$2,0) = "Yes",Monthly!#REF!,0)</f>
        <v>0</v>
      </c>
      <c r="U94">
        <f ca="1">IF(OFFSET('Project Map'!$E$2,U$2,0) = "Yes",Monthly!#REF!,0)</f>
        <v>0</v>
      </c>
    </row>
    <row r="95" spans="2:21" x14ac:dyDescent="0.25">
      <c r="B95" s="6">
        <v>48458</v>
      </c>
      <c r="C95">
        <f t="shared" ca="1" si="1"/>
        <v>1372</v>
      </c>
      <c r="D95">
        <f ca="1">IF(OFFSET('Project Map'!$E$2,D$2,0) = "Yes",Monthly!E95,0)</f>
        <v>120</v>
      </c>
      <c r="E95">
        <f ca="1">IF(OFFSET('Project Map'!$E$2,E$2,0) = "Yes",Monthly!F95,0)</f>
        <v>402</v>
      </c>
      <c r="F95">
        <f ca="1">IF(OFFSET('Project Map'!$E$2,F$2,0) = "Yes",Monthly!G95,0)</f>
        <v>0</v>
      </c>
      <c r="G95">
        <f ca="1">IF(OFFSET('Project Map'!$E$2,G$2,0) = "Yes",Monthly!H95,0)</f>
        <v>100</v>
      </c>
      <c r="H95">
        <f ca="1">IF(OFFSET('Project Map'!$E$2,H$2,0) = "Yes",Monthly!I95,0)</f>
        <v>650</v>
      </c>
      <c r="I95">
        <f ca="1">IF(OFFSET('Project Map'!$E$2,I$2,0) = "Yes",Monthly!J95,0)</f>
        <v>100</v>
      </c>
      <c r="J95">
        <f ca="1">IF(OFFSET('Project Map'!$E$2,J$2,0) = "Yes",Monthly!K95,0)</f>
        <v>0</v>
      </c>
      <c r="K95">
        <f ca="1">IF(OFFSET('Project Map'!$E$2,K$2,0) = "Yes",Monthly!L95,0)</f>
        <v>0</v>
      </c>
      <c r="L95">
        <f ca="1">IF(OFFSET('Project Map'!$E$2,L$2,0) = "Yes",Monthly!M95,0)</f>
        <v>0</v>
      </c>
      <c r="M95">
        <f ca="1">IF(OFFSET('Project Map'!$E$2,M$2,0) = "Yes",Monthly!N95,0)</f>
        <v>0</v>
      </c>
      <c r="N95">
        <f ca="1">IF(OFFSET('Project Map'!$E$2,N$2,0) = "Yes",Monthly!O95,0)</f>
        <v>0</v>
      </c>
      <c r="O95">
        <f ca="1">IF(OFFSET('Project Map'!$E$2,O$2,0) = "Yes",Monthly!P95,0)</f>
        <v>0</v>
      </c>
      <c r="P95">
        <f ca="1">IF(OFFSET('Project Map'!$E$2,P$2,0) = "Yes",Monthly!Q95,0)</f>
        <v>0</v>
      </c>
      <c r="Q95">
        <f ca="1">IF(OFFSET('Project Map'!$E$2,Q$2,0) = "Yes",Monthly!R95,0)</f>
        <v>0</v>
      </c>
      <c r="R95">
        <f ca="1">IF(OFFSET('Project Map'!$E$2,R$2,0) = "Yes",Monthly!S95,0)</f>
        <v>0</v>
      </c>
      <c r="S95">
        <f ca="1">IF(OFFSET('Project Map'!$E$2,S$2,0) = "Yes",Monthly!#REF!,0)</f>
        <v>0</v>
      </c>
      <c r="T95">
        <f ca="1">IF(OFFSET('Project Map'!$E$2,T$2,0) = "Yes",Monthly!#REF!,0)</f>
        <v>0</v>
      </c>
      <c r="U95">
        <f ca="1">IF(OFFSET('Project Map'!$E$2,U$2,0) = "Yes",Monthly!#REF!,0)</f>
        <v>0</v>
      </c>
    </row>
    <row r="96" spans="2:21" x14ac:dyDescent="0.25">
      <c r="B96" s="6">
        <v>48488</v>
      </c>
      <c r="C96">
        <f t="shared" ca="1" si="1"/>
        <v>1372</v>
      </c>
      <c r="D96">
        <f ca="1">IF(OFFSET('Project Map'!$E$2,D$2,0) = "Yes",Monthly!E96,0)</f>
        <v>120</v>
      </c>
      <c r="E96">
        <f ca="1">IF(OFFSET('Project Map'!$E$2,E$2,0) = "Yes",Monthly!F96,0)</f>
        <v>402</v>
      </c>
      <c r="F96">
        <f ca="1">IF(OFFSET('Project Map'!$E$2,F$2,0) = "Yes",Monthly!G96,0)</f>
        <v>0</v>
      </c>
      <c r="G96">
        <f ca="1">IF(OFFSET('Project Map'!$E$2,G$2,0) = "Yes",Monthly!H96,0)</f>
        <v>100</v>
      </c>
      <c r="H96">
        <f ca="1">IF(OFFSET('Project Map'!$E$2,H$2,0) = "Yes",Monthly!I96,0)</f>
        <v>650</v>
      </c>
      <c r="I96">
        <f ca="1">IF(OFFSET('Project Map'!$E$2,I$2,0) = "Yes",Monthly!J96,0)</f>
        <v>100</v>
      </c>
      <c r="J96">
        <f ca="1">IF(OFFSET('Project Map'!$E$2,J$2,0) = "Yes",Monthly!K96,0)</f>
        <v>0</v>
      </c>
      <c r="K96">
        <f ca="1">IF(OFFSET('Project Map'!$E$2,K$2,0) = "Yes",Monthly!L96,0)</f>
        <v>0</v>
      </c>
      <c r="L96">
        <f ca="1">IF(OFFSET('Project Map'!$E$2,L$2,0) = "Yes",Monthly!M96,0)</f>
        <v>0</v>
      </c>
      <c r="M96">
        <f ca="1">IF(OFFSET('Project Map'!$E$2,M$2,0) = "Yes",Monthly!N96,0)</f>
        <v>0</v>
      </c>
      <c r="N96">
        <f ca="1">IF(OFFSET('Project Map'!$E$2,N$2,0) = "Yes",Monthly!O96,0)</f>
        <v>0</v>
      </c>
      <c r="O96">
        <f ca="1">IF(OFFSET('Project Map'!$E$2,O$2,0) = "Yes",Monthly!P96,0)</f>
        <v>0</v>
      </c>
      <c r="P96">
        <f ca="1">IF(OFFSET('Project Map'!$E$2,P$2,0) = "Yes",Monthly!Q96,0)</f>
        <v>0</v>
      </c>
      <c r="Q96">
        <f ca="1">IF(OFFSET('Project Map'!$E$2,Q$2,0) = "Yes",Monthly!R96,0)</f>
        <v>0</v>
      </c>
      <c r="R96">
        <f ca="1">IF(OFFSET('Project Map'!$E$2,R$2,0) = "Yes",Monthly!S96,0)</f>
        <v>0</v>
      </c>
      <c r="S96">
        <f ca="1">IF(OFFSET('Project Map'!$E$2,S$2,0) = "Yes",Monthly!#REF!,0)</f>
        <v>0</v>
      </c>
      <c r="T96">
        <f ca="1">IF(OFFSET('Project Map'!$E$2,T$2,0) = "Yes",Monthly!#REF!,0)</f>
        <v>0</v>
      </c>
      <c r="U96">
        <f ca="1">IF(OFFSET('Project Map'!$E$2,U$2,0) = "Yes",Monthly!#REF!,0)</f>
        <v>0</v>
      </c>
    </row>
    <row r="97" spans="2:21" x14ac:dyDescent="0.25">
      <c r="B97" s="6">
        <v>48519</v>
      </c>
      <c r="C97">
        <f t="shared" ca="1" si="1"/>
        <v>1372</v>
      </c>
      <c r="D97">
        <f ca="1">IF(OFFSET('Project Map'!$E$2,D$2,0) = "Yes",Monthly!E97,0)</f>
        <v>120</v>
      </c>
      <c r="E97">
        <f ca="1">IF(OFFSET('Project Map'!$E$2,E$2,0) = "Yes",Monthly!F97,0)</f>
        <v>402</v>
      </c>
      <c r="F97">
        <f ca="1">IF(OFFSET('Project Map'!$E$2,F$2,0) = "Yes",Monthly!G97,0)</f>
        <v>0</v>
      </c>
      <c r="G97">
        <f ca="1">IF(OFFSET('Project Map'!$E$2,G$2,0) = "Yes",Monthly!H97,0)</f>
        <v>100</v>
      </c>
      <c r="H97">
        <f ca="1">IF(OFFSET('Project Map'!$E$2,H$2,0) = "Yes",Monthly!I97,0)</f>
        <v>650</v>
      </c>
      <c r="I97">
        <f ca="1">IF(OFFSET('Project Map'!$E$2,I$2,0) = "Yes",Monthly!J97,0)</f>
        <v>100</v>
      </c>
      <c r="J97">
        <f ca="1">IF(OFFSET('Project Map'!$E$2,J$2,0) = "Yes",Monthly!K97,0)</f>
        <v>0</v>
      </c>
      <c r="K97">
        <f ca="1">IF(OFFSET('Project Map'!$E$2,K$2,0) = "Yes",Monthly!L97,0)</f>
        <v>0</v>
      </c>
      <c r="L97">
        <f ca="1">IF(OFFSET('Project Map'!$E$2,L$2,0) = "Yes",Monthly!M97,0)</f>
        <v>0</v>
      </c>
      <c r="M97">
        <f ca="1">IF(OFFSET('Project Map'!$E$2,M$2,0) = "Yes",Monthly!N97,0)</f>
        <v>0</v>
      </c>
      <c r="N97">
        <f ca="1">IF(OFFSET('Project Map'!$E$2,N$2,0) = "Yes",Monthly!O97,0)</f>
        <v>0</v>
      </c>
      <c r="O97">
        <f ca="1">IF(OFFSET('Project Map'!$E$2,O$2,0) = "Yes",Monthly!P97,0)</f>
        <v>0</v>
      </c>
      <c r="P97">
        <f ca="1">IF(OFFSET('Project Map'!$E$2,P$2,0) = "Yes",Monthly!Q97,0)</f>
        <v>0</v>
      </c>
      <c r="Q97">
        <f ca="1">IF(OFFSET('Project Map'!$E$2,Q$2,0) = "Yes",Monthly!R97,0)</f>
        <v>0</v>
      </c>
      <c r="R97">
        <f ca="1">IF(OFFSET('Project Map'!$E$2,R$2,0) = "Yes",Monthly!S97,0)</f>
        <v>0</v>
      </c>
      <c r="S97">
        <f ca="1">IF(OFFSET('Project Map'!$E$2,S$2,0) = "Yes",Monthly!#REF!,0)</f>
        <v>0</v>
      </c>
      <c r="T97">
        <f ca="1">IF(OFFSET('Project Map'!$E$2,T$2,0) = "Yes",Monthly!#REF!,0)</f>
        <v>0</v>
      </c>
      <c r="U97">
        <f ca="1">IF(OFFSET('Project Map'!$E$2,U$2,0) = "Yes",Monthly!#REF!,0)</f>
        <v>0</v>
      </c>
    </row>
    <row r="98" spans="2:21" x14ac:dyDescent="0.25">
      <c r="B98" s="6">
        <v>48549</v>
      </c>
      <c r="C98">
        <f t="shared" ca="1" si="1"/>
        <v>1372</v>
      </c>
      <c r="D98">
        <f ca="1">IF(OFFSET('Project Map'!$E$2,D$2,0) = "Yes",Monthly!E98,0)</f>
        <v>120</v>
      </c>
      <c r="E98">
        <f ca="1">IF(OFFSET('Project Map'!$E$2,E$2,0) = "Yes",Monthly!F98,0)</f>
        <v>402</v>
      </c>
      <c r="F98">
        <f ca="1">IF(OFFSET('Project Map'!$E$2,F$2,0) = "Yes",Monthly!G98,0)</f>
        <v>0</v>
      </c>
      <c r="G98">
        <f ca="1">IF(OFFSET('Project Map'!$E$2,G$2,0) = "Yes",Monthly!H98,0)</f>
        <v>100</v>
      </c>
      <c r="H98">
        <f ca="1">IF(OFFSET('Project Map'!$E$2,H$2,0) = "Yes",Monthly!I98,0)</f>
        <v>650</v>
      </c>
      <c r="I98">
        <f ca="1">IF(OFFSET('Project Map'!$E$2,I$2,0) = "Yes",Monthly!J98,0)</f>
        <v>100</v>
      </c>
      <c r="J98">
        <f ca="1">IF(OFFSET('Project Map'!$E$2,J$2,0) = "Yes",Monthly!K98,0)</f>
        <v>0</v>
      </c>
      <c r="K98">
        <f ca="1">IF(OFFSET('Project Map'!$E$2,K$2,0) = "Yes",Monthly!L98,0)</f>
        <v>0</v>
      </c>
      <c r="L98">
        <f ca="1">IF(OFFSET('Project Map'!$E$2,L$2,0) = "Yes",Monthly!M98,0)</f>
        <v>0</v>
      </c>
      <c r="M98">
        <f ca="1">IF(OFFSET('Project Map'!$E$2,M$2,0) = "Yes",Monthly!N98,0)</f>
        <v>0</v>
      </c>
      <c r="N98">
        <f ca="1">IF(OFFSET('Project Map'!$E$2,N$2,0) = "Yes",Monthly!O98,0)</f>
        <v>0</v>
      </c>
      <c r="O98">
        <f ca="1">IF(OFFSET('Project Map'!$E$2,O$2,0) = "Yes",Monthly!P98,0)</f>
        <v>0</v>
      </c>
      <c r="P98">
        <f ca="1">IF(OFFSET('Project Map'!$E$2,P$2,0) = "Yes",Monthly!Q98,0)</f>
        <v>0</v>
      </c>
      <c r="Q98">
        <f ca="1">IF(OFFSET('Project Map'!$E$2,Q$2,0) = "Yes",Monthly!R98,0)</f>
        <v>0</v>
      </c>
      <c r="R98">
        <f ca="1">IF(OFFSET('Project Map'!$E$2,R$2,0) = "Yes",Monthly!S98,0)</f>
        <v>0</v>
      </c>
      <c r="S98">
        <f ca="1">IF(OFFSET('Project Map'!$E$2,S$2,0) = "Yes",Monthly!#REF!,0)</f>
        <v>0</v>
      </c>
      <c r="T98">
        <f ca="1">IF(OFFSET('Project Map'!$E$2,T$2,0) = "Yes",Monthly!#REF!,0)</f>
        <v>0</v>
      </c>
      <c r="U98">
        <f ca="1">IF(OFFSET('Project Map'!$E$2,U$2,0) = "Yes",Monthly!#REF!,0)</f>
        <v>0</v>
      </c>
    </row>
    <row r="99" spans="2:21" x14ac:dyDescent="0.25">
      <c r="B99" s="6">
        <v>48580</v>
      </c>
      <c r="C99">
        <f t="shared" ca="1" si="1"/>
        <v>1372</v>
      </c>
      <c r="D99">
        <f ca="1">IF(OFFSET('Project Map'!$E$2,D$2,0) = "Yes",Monthly!E99,0)</f>
        <v>120</v>
      </c>
      <c r="E99">
        <f ca="1">IF(OFFSET('Project Map'!$E$2,E$2,0) = "Yes",Monthly!F99,0)</f>
        <v>402</v>
      </c>
      <c r="F99">
        <f ca="1">IF(OFFSET('Project Map'!$E$2,F$2,0) = "Yes",Monthly!G99,0)</f>
        <v>0</v>
      </c>
      <c r="G99">
        <f ca="1">IF(OFFSET('Project Map'!$E$2,G$2,0) = "Yes",Monthly!H99,0)</f>
        <v>100</v>
      </c>
      <c r="H99">
        <f ca="1">IF(OFFSET('Project Map'!$E$2,H$2,0) = "Yes",Monthly!I99,0)</f>
        <v>650</v>
      </c>
      <c r="I99">
        <f ca="1">IF(OFFSET('Project Map'!$E$2,I$2,0) = "Yes",Monthly!J99,0)</f>
        <v>100</v>
      </c>
      <c r="J99">
        <f ca="1">IF(OFFSET('Project Map'!$E$2,J$2,0) = "Yes",Monthly!K99,0)</f>
        <v>0</v>
      </c>
      <c r="K99">
        <f ca="1">IF(OFFSET('Project Map'!$E$2,K$2,0) = "Yes",Monthly!L99,0)</f>
        <v>0</v>
      </c>
      <c r="L99">
        <f ca="1">IF(OFFSET('Project Map'!$E$2,L$2,0) = "Yes",Monthly!M99,0)</f>
        <v>0</v>
      </c>
      <c r="M99">
        <f ca="1">IF(OFFSET('Project Map'!$E$2,M$2,0) = "Yes",Monthly!N99,0)</f>
        <v>0</v>
      </c>
      <c r="N99">
        <f ca="1">IF(OFFSET('Project Map'!$E$2,N$2,0) = "Yes",Monthly!O99,0)</f>
        <v>0</v>
      </c>
      <c r="O99">
        <f ca="1">IF(OFFSET('Project Map'!$E$2,O$2,0) = "Yes",Monthly!P99,0)</f>
        <v>0</v>
      </c>
      <c r="P99">
        <f ca="1">IF(OFFSET('Project Map'!$E$2,P$2,0) = "Yes",Monthly!Q99,0)</f>
        <v>0</v>
      </c>
      <c r="Q99">
        <f ca="1">IF(OFFSET('Project Map'!$E$2,Q$2,0) = "Yes",Monthly!R99,0)</f>
        <v>0</v>
      </c>
      <c r="R99">
        <f ca="1">IF(OFFSET('Project Map'!$E$2,R$2,0) = "Yes",Monthly!S99,0)</f>
        <v>0</v>
      </c>
      <c r="S99">
        <f ca="1">IF(OFFSET('Project Map'!$E$2,S$2,0) = "Yes",Monthly!#REF!,0)</f>
        <v>0</v>
      </c>
      <c r="T99">
        <f ca="1">IF(OFFSET('Project Map'!$E$2,T$2,0) = "Yes",Monthly!#REF!,0)</f>
        <v>0</v>
      </c>
      <c r="U99">
        <f ca="1">IF(OFFSET('Project Map'!$E$2,U$2,0) = "Yes",Monthly!#REF!,0)</f>
        <v>0</v>
      </c>
    </row>
    <row r="100" spans="2:21" x14ac:dyDescent="0.25">
      <c r="B100" s="6">
        <v>48611</v>
      </c>
      <c r="C100">
        <f t="shared" ca="1" si="1"/>
        <v>1372</v>
      </c>
      <c r="D100">
        <f ca="1">IF(OFFSET('Project Map'!$E$2,D$2,0) = "Yes",Monthly!E100,0)</f>
        <v>120</v>
      </c>
      <c r="E100">
        <f ca="1">IF(OFFSET('Project Map'!$E$2,E$2,0) = "Yes",Monthly!F100,0)</f>
        <v>402</v>
      </c>
      <c r="F100">
        <f ca="1">IF(OFFSET('Project Map'!$E$2,F$2,0) = "Yes",Monthly!G100,0)</f>
        <v>0</v>
      </c>
      <c r="G100">
        <f ca="1">IF(OFFSET('Project Map'!$E$2,G$2,0) = "Yes",Monthly!H100,0)</f>
        <v>100</v>
      </c>
      <c r="H100">
        <f ca="1">IF(OFFSET('Project Map'!$E$2,H$2,0) = "Yes",Monthly!I100,0)</f>
        <v>650</v>
      </c>
      <c r="I100">
        <f ca="1">IF(OFFSET('Project Map'!$E$2,I$2,0) = "Yes",Monthly!J100,0)</f>
        <v>100</v>
      </c>
      <c r="J100">
        <f ca="1">IF(OFFSET('Project Map'!$E$2,J$2,0) = "Yes",Monthly!K100,0)</f>
        <v>0</v>
      </c>
      <c r="K100">
        <f ca="1">IF(OFFSET('Project Map'!$E$2,K$2,0) = "Yes",Monthly!L100,0)</f>
        <v>0</v>
      </c>
      <c r="L100">
        <f ca="1">IF(OFFSET('Project Map'!$E$2,L$2,0) = "Yes",Monthly!M100,0)</f>
        <v>0</v>
      </c>
      <c r="M100">
        <f ca="1">IF(OFFSET('Project Map'!$E$2,M$2,0) = "Yes",Monthly!N100,0)</f>
        <v>0</v>
      </c>
      <c r="N100">
        <f ca="1">IF(OFFSET('Project Map'!$E$2,N$2,0) = "Yes",Monthly!O100,0)</f>
        <v>0</v>
      </c>
      <c r="O100">
        <f ca="1">IF(OFFSET('Project Map'!$E$2,O$2,0) = "Yes",Monthly!P100,0)</f>
        <v>0</v>
      </c>
      <c r="P100">
        <f ca="1">IF(OFFSET('Project Map'!$E$2,P$2,0) = "Yes",Monthly!Q100,0)</f>
        <v>0</v>
      </c>
      <c r="Q100">
        <f ca="1">IF(OFFSET('Project Map'!$E$2,Q$2,0) = "Yes",Monthly!R100,0)</f>
        <v>0</v>
      </c>
      <c r="R100">
        <f ca="1">IF(OFFSET('Project Map'!$E$2,R$2,0) = "Yes",Monthly!S100,0)</f>
        <v>0</v>
      </c>
      <c r="S100">
        <f ca="1">IF(OFFSET('Project Map'!$E$2,S$2,0) = "Yes",Monthly!#REF!,0)</f>
        <v>0</v>
      </c>
      <c r="T100">
        <f ca="1">IF(OFFSET('Project Map'!$E$2,T$2,0) = "Yes",Monthly!#REF!,0)</f>
        <v>0</v>
      </c>
      <c r="U100">
        <f ca="1">IF(OFFSET('Project Map'!$E$2,U$2,0) = "Yes",Monthly!#REF!,0)</f>
        <v>0</v>
      </c>
    </row>
    <row r="101" spans="2:21" x14ac:dyDescent="0.25">
      <c r="B101" s="6">
        <v>48639</v>
      </c>
      <c r="C101">
        <f t="shared" ca="1" si="1"/>
        <v>1372</v>
      </c>
      <c r="D101">
        <f ca="1">IF(OFFSET('Project Map'!$E$2,D$2,0) = "Yes",Monthly!E101,0)</f>
        <v>120</v>
      </c>
      <c r="E101">
        <f ca="1">IF(OFFSET('Project Map'!$E$2,E$2,0) = "Yes",Monthly!F101,0)</f>
        <v>402</v>
      </c>
      <c r="F101">
        <f ca="1">IF(OFFSET('Project Map'!$E$2,F$2,0) = "Yes",Monthly!G101,0)</f>
        <v>0</v>
      </c>
      <c r="G101">
        <f ca="1">IF(OFFSET('Project Map'!$E$2,G$2,0) = "Yes",Monthly!H101,0)</f>
        <v>100</v>
      </c>
      <c r="H101">
        <f ca="1">IF(OFFSET('Project Map'!$E$2,H$2,0) = "Yes",Monthly!I101,0)</f>
        <v>650</v>
      </c>
      <c r="I101">
        <f ca="1">IF(OFFSET('Project Map'!$E$2,I$2,0) = "Yes",Monthly!J101,0)</f>
        <v>100</v>
      </c>
      <c r="J101">
        <f ca="1">IF(OFFSET('Project Map'!$E$2,J$2,0) = "Yes",Monthly!K101,0)</f>
        <v>0</v>
      </c>
      <c r="K101">
        <f ca="1">IF(OFFSET('Project Map'!$E$2,K$2,0) = "Yes",Monthly!L101,0)</f>
        <v>0</v>
      </c>
      <c r="L101">
        <f ca="1">IF(OFFSET('Project Map'!$E$2,L$2,0) = "Yes",Monthly!M101,0)</f>
        <v>0</v>
      </c>
      <c r="M101">
        <f ca="1">IF(OFFSET('Project Map'!$E$2,M$2,0) = "Yes",Monthly!N101,0)</f>
        <v>0</v>
      </c>
      <c r="N101">
        <f ca="1">IF(OFFSET('Project Map'!$E$2,N$2,0) = "Yes",Monthly!O101,0)</f>
        <v>0</v>
      </c>
      <c r="O101">
        <f ca="1">IF(OFFSET('Project Map'!$E$2,O$2,0) = "Yes",Monthly!P101,0)</f>
        <v>0</v>
      </c>
      <c r="P101">
        <f ca="1">IF(OFFSET('Project Map'!$E$2,P$2,0) = "Yes",Monthly!Q101,0)</f>
        <v>0</v>
      </c>
      <c r="Q101">
        <f ca="1">IF(OFFSET('Project Map'!$E$2,Q$2,0) = "Yes",Monthly!R101,0)</f>
        <v>0</v>
      </c>
      <c r="R101">
        <f ca="1">IF(OFFSET('Project Map'!$E$2,R$2,0) = "Yes",Monthly!S101,0)</f>
        <v>0</v>
      </c>
      <c r="S101">
        <f ca="1">IF(OFFSET('Project Map'!$E$2,S$2,0) = "Yes",Monthly!#REF!,0)</f>
        <v>0</v>
      </c>
      <c r="T101">
        <f ca="1">IF(OFFSET('Project Map'!$E$2,T$2,0) = "Yes",Monthly!#REF!,0)</f>
        <v>0</v>
      </c>
      <c r="U101">
        <f ca="1">IF(OFFSET('Project Map'!$E$2,U$2,0) = "Yes",Monthly!#REF!,0)</f>
        <v>0</v>
      </c>
    </row>
    <row r="102" spans="2:21" x14ac:dyDescent="0.25">
      <c r="B102" s="6">
        <v>48670</v>
      </c>
      <c r="C102">
        <f t="shared" ca="1" si="1"/>
        <v>1372</v>
      </c>
      <c r="D102">
        <f ca="1">IF(OFFSET('Project Map'!$E$2,D$2,0) = "Yes",Monthly!E102,0)</f>
        <v>120</v>
      </c>
      <c r="E102">
        <f ca="1">IF(OFFSET('Project Map'!$E$2,E$2,0) = "Yes",Monthly!F102,0)</f>
        <v>402</v>
      </c>
      <c r="F102">
        <f ca="1">IF(OFFSET('Project Map'!$E$2,F$2,0) = "Yes",Monthly!G102,0)</f>
        <v>0</v>
      </c>
      <c r="G102">
        <f ca="1">IF(OFFSET('Project Map'!$E$2,G$2,0) = "Yes",Monthly!H102,0)</f>
        <v>100</v>
      </c>
      <c r="H102">
        <f ca="1">IF(OFFSET('Project Map'!$E$2,H$2,0) = "Yes",Monthly!I102,0)</f>
        <v>650</v>
      </c>
      <c r="I102">
        <f ca="1">IF(OFFSET('Project Map'!$E$2,I$2,0) = "Yes",Monthly!J102,0)</f>
        <v>100</v>
      </c>
      <c r="J102">
        <f ca="1">IF(OFFSET('Project Map'!$E$2,J$2,0) = "Yes",Monthly!K102,0)</f>
        <v>0</v>
      </c>
      <c r="K102">
        <f ca="1">IF(OFFSET('Project Map'!$E$2,K$2,0) = "Yes",Monthly!L102,0)</f>
        <v>0</v>
      </c>
      <c r="L102">
        <f ca="1">IF(OFFSET('Project Map'!$E$2,L$2,0) = "Yes",Monthly!M102,0)</f>
        <v>0</v>
      </c>
      <c r="M102">
        <f ca="1">IF(OFFSET('Project Map'!$E$2,M$2,0) = "Yes",Monthly!N102,0)</f>
        <v>0</v>
      </c>
      <c r="N102">
        <f ca="1">IF(OFFSET('Project Map'!$E$2,N$2,0) = "Yes",Monthly!O102,0)</f>
        <v>0</v>
      </c>
      <c r="O102">
        <f ca="1">IF(OFFSET('Project Map'!$E$2,O$2,0) = "Yes",Monthly!P102,0)</f>
        <v>0</v>
      </c>
      <c r="P102">
        <f ca="1">IF(OFFSET('Project Map'!$E$2,P$2,0) = "Yes",Monthly!Q102,0)</f>
        <v>0</v>
      </c>
      <c r="Q102">
        <f ca="1">IF(OFFSET('Project Map'!$E$2,Q$2,0) = "Yes",Monthly!R102,0)</f>
        <v>0</v>
      </c>
      <c r="R102">
        <f ca="1">IF(OFFSET('Project Map'!$E$2,R$2,0) = "Yes",Monthly!S102,0)</f>
        <v>0</v>
      </c>
      <c r="S102">
        <f ca="1">IF(OFFSET('Project Map'!$E$2,S$2,0) = "Yes",Monthly!#REF!,0)</f>
        <v>0</v>
      </c>
      <c r="T102">
        <f ca="1">IF(OFFSET('Project Map'!$E$2,T$2,0) = "Yes",Monthly!#REF!,0)</f>
        <v>0</v>
      </c>
      <c r="U102">
        <f ca="1">IF(OFFSET('Project Map'!$E$2,U$2,0) = "Yes",Monthly!#REF!,0)</f>
        <v>0</v>
      </c>
    </row>
    <row r="103" spans="2:21" x14ac:dyDescent="0.25">
      <c r="B103" s="6">
        <v>48700</v>
      </c>
      <c r="C103">
        <f t="shared" ca="1" si="1"/>
        <v>1372</v>
      </c>
      <c r="D103">
        <f ca="1">IF(OFFSET('Project Map'!$E$2,D$2,0) = "Yes",Monthly!E103,0)</f>
        <v>120</v>
      </c>
      <c r="E103">
        <f ca="1">IF(OFFSET('Project Map'!$E$2,E$2,0) = "Yes",Monthly!F103,0)</f>
        <v>402</v>
      </c>
      <c r="F103">
        <f ca="1">IF(OFFSET('Project Map'!$E$2,F$2,0) = "Yes",Monthly!G103,0)</f>
        <v>0</v>
      </c>
      <c r="G103">
        <f ca="1">IF(OFFSET('Project Map'!$E$2,G$2,0) = "Yes",Monthly!H103,0)</f>
        <v>100</v>
      </c>
      <c r="H103">
        <f ca="1">IF(OFFSET('Project Map'!$E$2,H$2,0) = "Yes",Monthly!I103,0)</f>
        <v>650</v>
      </c>
      <c r="I103">
        <f ca="1">IF(OFFSET('Project Map'!$E$2,I$2,0) = "Yes",Monthly!J103,0)</f>
        <v>100</v>
      </c>
      <c r="J103">
        <f ca="1">IF(OFFSET('Project Map'!$E$2,J$2,0) = "Yes",Monthly!K103,0)</f>
        <v>0</v>
      </c>
      <c r="K103">
        <f ca="1">IF(OFFSET('Project Map'!$E$2,K$2,0) = "Yes",Monthly!L103,0)</f>
        <v>0</v>
      </c>
      <c r="L103">
        <f ca="1">IF(OFFSET('Project Map'!$E$2,L$2,0) = "Yes",Monthly!M103,0)</f>
        <v>0</v>
      </c>
      <c r="M103">
        <f ca="1">IF(OFFSET('Project Map'!$E$2,M$2,0) = "Yes",Monthly!N103,0)</f>
        <v>0</v>
      </c>
      <c r="N103">
        <f ca="1">IF(OFFSET('Project Map'!$E$2,N$2,0) = "Yes",Monthly!O103,0)</f>
        <v>0</v>
      </c>
      <c r="O103">
        <f ca="1">IF(OFFSET('Project Map'!$E$2,O$2,0) = "Yes",Monthly!P103,0)</f>
        <v>0</v>
      </c>
      <c r="P103">
        <f ca="1">IF(OFFSET('Project Map'!$E$2,P$2,0) = "Yes",Monthly!Q103,0)</f>
        <v>0</v>
      </c>
      <c r="Q103">
        <f ca="1">IF(OFFSET('Project Map'!$E$2,Q$2,0) = "Yes",Monthly!R103,0)</f>
        <v>0</v>
      </c>
      <c r="R103">
        <f ca="1">IF(OFFSET('Project Map'!$E$2,R$2,0) = "Yes",Monthly!S103,0)</f>
        <v>0</v>
      </c>
      <c r="S103">
        <f ca="1">IF(OFFSET('Project Map'!$E$2,S$2,0) = "Yes",Monthly!#REF!,0)</f>
        <v>0</v>
      </c>
      <c r="T103">
        <f ca="1">IF(OFFSET('Project Map'!$E$2,T$2,0) = "Yes",Monthly!#REF!,0)</f>
        <v>0</v>
      </c>
      <c r="U103">
        <f ca="1">IF(OFFSET('Project Map'!$E$2,U$2,0) = "Yes",Monthly!#REF!,0)</f>
        <v>0</v>
      </c>
    </row>
    <row r="104" spans="2:21" x14ac:dyDescent="0.25">
      <c r="B104" s="6">
        <v>48731</v>
      </c>
      <c r="C104">
        <f t="shared" ca="1" si="1"/>
        <v>1372</v>
      </c>
      <c r="D104">
        <f ca="1">IF(OFFSET('Project Map'!$E$2,D$2,0) = "Yes",Monthly!E104,0)</f>
        <v>120</v>
      </c>
      <c r="E104">
        <f ca="1">IF(OFFSET('Project Map'!$E$2,E$2,0) = "Yes",Monthly!F104,0)</f>
        <v>402</v>
      </c>
      <c r="F104">
        <f ca="1">IF(OFFSET('Project Map'!$E$2,F$2,0) = "Yes",Monthly!G104,0)</f>
        <v>0</v>
      </c>
      <c r="G104">
        <f ca="1">IF(OFFSET('Project Map'!$E$2,G$2,0) = "Yes",Monthly!H104,0)</f>
        <v>100</v>
      </c>
      <c r="H104">
        <f ca="1">IF(OFFSET('Project Map'!$E$2,H$2,0) = "Yes",Monthly!I104,0)</f>
        <v>650</v>
      </c>
      <c r="I104">
        <f ca="1">IF(OFFSET('Project Map'!$E$2,I$2,0) = "Yes",Monthly!J104,0)</f>
        <v>100</v>
      </c>
      <c r="J104">
        <f ca="1">IF(OFFSET('Project Map'!$E$2,J$2,0) = "Yes",Monthly!K104,0)</f>
        <v>0</v>
      </c>
      <c r="K104">
        <f ca="1">IF(OFFSET('Project Map'!$E$2,K$2,0) = "Yes",Monthly!L104,0)</f>
        <v>0</v>
      </c>
      <c r="L104">
        <f ca="1">IF(OFFSET('Project Map'!$E$2,L$2,0) = "Yes",Monthly!M104,0)</f>
        <v>0</v>
      </c>
      <c r="M104">
        <f ca="1">IF(OFFSET('Project Map'!$E$2,M$2,0) = "Yes",Monthly!N104,0)</f>
        <v>0</v>
      </c>
      <c r="N104">
        <f ca="1">IF(OFFSET('Project Map'!$E$2,N$2,0) = "Yes",Monthly!O104,0)</f>
        <v>0</v>
      </c>
      <c r="O104">
        <f ca="1">IF(OFFSET('Project Map'!$E$2,O$2,0) = "Yes",Monthly!P104,0)</f>
        <v>0</v>
      </c>
      <c r="P104">
        <f ca="1">IF(OFFSET('Project Map'!$E$2,P$2,0) = "Yes",Monthly!Q104,0)</f>
        <v>0</v>
      </c>
      <c r="Q104">
        <f ca="1">IF(OFFSET('Project Map'!$E$2,Q$2,0) = "Yes",Monthly!R104,0)</f>
        <v>0</v>
      </c>
      <c r="R104">
        <f ca="1">IF(OFFSET('Project Map'!$E$2,R$2,0) = "Yes",Monthly!S104,0)</f>
        <v>0</v>
      </c>
      <c r="S104">
        <f ca="1">IF(OFFSET('Project Map'!$E$2,S$2,0) = "Yes",Monthly!#REF!,0)</f>
        <v>0</v>
      </c>
      <c r="T104">
        <f ca="1">IF(OFFSET('Project Map'!$E$2,T$2,0) = "Yes",Monthly!#REF!,0)</f>
        <v>0</v>
      </c>
      <c r="U104">
        <f ca="1">IF(OFFSET('Project Map'!$E$2,U$2,0) = "Yes",Monthly!#REF!,0)</f>
        <v>0</v>
      </c>
    </row>
    <row r="105" spans="2:21" x14ac:dyDescent="0.25">
      <c r="B105" s="6">
        <v>48761</v>
      </c>
      <c r="C105">
        <f t="shared" ca="1" si="1"/>
        <v>1372</v>
      </c>
      <c r="D105">
        <f ca="1">IF(OFFSET('Project Map'!$E$2,D$2,0) = "Yes",Monthly!E105,0)</f>
        <v>120</v>
      </c>
      <c r="E105">
        <f ca="1">IF(OFFSET('Project Map'!$E$2,E$2,0) = "Yes",Monthly!F105,0)</f>
        <v>402</v>
      </c>
      <c r="F105">
        <f ca="1">IF(OFFSET('Project Map'!$E$2,F$2,0) = "Yes",Monthly!G105,0)</f>
        <v>0</v>
      </c>
      <c r="G105">
        <f ca="1">IF(OFFSET('Project Map'!$E$2,G$2,0) = "Yes",Monthly!H105,0)</f>
        <v>100</v>
      </c>
      <c r="H105">
        <f ca="1">IF(OFFSET('Project Map'!$E$2,H$2,0) = "Yes",Monthly!I105,0)</f>
        <v>650</v>
      </c>
      <c r="I105">
        <f ca="1">IF(OFFSET('Project Map'!$E$2,I$2,0) = "Yes",Monthly!J105,0)</f>
        <v>100</v>
      </c>
      <c r="J105">
        <f ca="1">IF(OFFSET('Project Map'!$E$2,J$2,0) = "Yes",Monthly!K105,0)</f>
        <v>0</v>
      </c>
      <c r="K105">
        <f ca="1">IF(OFFSET('Project Map'!$E$2,K$2,0) = "Yes",Monthly!L105,0)</f>
        <v>0</v>
      </c>
      <c r="L105">
        <f ca="1">IF(OFFSET('Project Map'!$E$2,L$2,0) = "Yes",Monthly!M105,0)</f>
        <v>0</v>
      </c>
      <c r="M105">
        <f ca="1">IF(OFFSET('Project Map'!$E$2,M$2,0) = "Yes",Monthly!N105,0)</f>
        <v>0</v>
      </c>
      <c r="N105">
        <f ca="1">IF(OFFSET('Project Map'!$E$2,N$2,0) = "Yes",Monthly!O105,0)</f>
        <v>0</v>
      </c>
      <c r="O105">
        <f ca="1">IF(OFFSET('Project Map'!$E$2,O$2,0) = "Yes",Monthly!P105,0)</f>
        <v>0</v>
      </c>
      <c r="P105">
        <f ca="1">IF(OFFSET('Project Map'!$E$2,P$2,0) = "Yes",Monthly!Q105,0)</f>
        <v>0</v>
      </c>
      <c r="Q105">
        <f ca="1">IF(OFFSET('Project Map'!$E$2,Q$2,0) = "Yes",Monthly!R105,0)</f>
        <v>0</v>
      </c>
      <c r="R105">
        <f ca="1">IF(OFFSET('Project Map'!$E$2,R$2,0) = "Yes",Monthly!S105,0)</f>
        <v>0</v>
      </c>
      <c r="S105">
        <f ca="1">IF(OFFSET('Project Map'!$E$2,S$2,0) = "Yes",Monthly!#REF!,0)</f>
        <v>0</v>
      </c>
      <c r="T105">
        <f ca="1">IF(OFFSET('Project Map'!$E$2,T$2,0) = "Yes",Monthly!#REF!,0)</f>
        <v>0</v>
      </c>
      <c r="U105">
        <f ca="1">IF(OFFSET('Project Map'!$E$2,U$2,0) = "Yes",Monthly!#REF!,0)</f>
        <v>0</v>
      </c>
    </row>
    <row r="106" spans="2:21" x14ac:dyDescent="0.25">
      <c r="B106" s="6">
        <v>48792</v>
      </c>
      <c r="C106">
        <f t="shared" ca="1" si="1"/>
        <v>1372</v>
      </c>
      <c r="D106">
        <f ca="1">IF(OFFSET('Project Map'!$E$2,D$2,0) = "Yes",Monthly!E106,0)</f>
        <v>120</v>
      </c>
      <c r="E106">
        <f ca="1">IF(OFFSET('Project Map'!$E$2,E$2,0) = "Yes",Monthly!F106,0)</f>
        <v>402</v>
      </c>
      <c r="F106">
        <f ca="1">IF(OFFSET('Project Map'!$E$2,F$2,0) = "Yes",Monthly!G106,0)</f>
        <v>0</v>
      </c>
      <c r="G106">
        <f ca="1">IF(OFFSET('Project Map'!$E$2,G$2,0) = "Yes",Monthly!H106,0)</f>
        <v>100</v>
      </c>
      <c r="H106">
        <f ca="1">IF(OFFSET('Project Map'!$E$2,H$2,0) = "Yes",Monthly!I106,0)</f>
        <v>650</v>
      </c>
      <c r="I106">
        <f ca="1">IF(OFFSET('Project Map'!$E$2,I$2,0) = "Yes",Monthly!J106,0)</f>
        <v>100</v>
      </c>
      <c r="J106">
        <f ca="1">IF(OFFSET('Project Map'!$E$2,J$2,0) = "Yes",Monthly!K106,0)</f>
        <v>0</v>
      </c>
      <c r="K106">
        <f ca="1">IF(OFFSET('Project Map'!$E$2,K$2,0) = "Yes",Monthly!L106,0)</f>
        <v>0</v>
      </c>
      <c r="L106">
        <f ca="1">IF(OFFSET('Project Map'!$E$2,L$2,0) = "Yes",Monthly!M106,0)</f>
        <v>0</v>
      </c>
      <c r="M106">
        <f ca="1">IF(OFFSET('Project Map'!$E$2,M$2,0) = "Yes",Monthly!N106,0)</f>
        <v>0</v>
      </c>
      <c r="N106">
        <f ca="1">IF(OFFSET('Project Map'!$E$2,N$2,0) = "Yes",Monthly!O106,0)</f>
        <v>0</v>
      </c>
      <c r="O106">
        <f ca="1">IF(OFFSET('Project Map'!$E$2,O$2,0) = "Yes",Monthly!P106,0)</f>
        <v>0</v>
      </c>
      <c r="P106">
        <f ca="1">IF(OFFSET('Project Map'!$E$2,P$2,0) = "Yes",Monthly!Q106,0)</f>
        <v>0</v>
      </c>
      <c r="Q106">
        <f ca="1">IF(OFFSET('Project Map'!$E$2,Q$2,0) = "Yes",Monthly!R106,0)</f>
        <v>0</v>
      </c>
      <c r="R106">
        <f ca="1">IF(OFFSET('Project Map'!$E$2,R$2,0) = "Yes",Monthly!S106,0)</f>
        <v>0</v>
      </c>
      <c r="S106">
        <f ca="1">IF(OFFSET('Project Map'!$E$2,S$2,0) = "Yes",Monthly!#REF!,0)</f>
        <v>0</v>
      </c>
      <c r="T106">
        <f ca="1">IF(OFFSET('Project Map'!$E$2,T$2,0) = "Yes",Monthly!#REF!,0)</f>
        <v>0</v>
      </c>
      <c r="U106">
        <f ca="1">IF(OFFSET('Project Map'!$E$2,U$2,0) = "Yes",Monthly!#REF!,0)</f>
        <v>0</v>
      </c>
    </row>
    <row r="107" spans="2:21" x14ac:dyDescent="0.25">
      <c r="B107" s="6">
        <v>48823</v>
      </c>
      <c r="C107">
        <f t="shared" ca="1" si="1"/>
        <v>1372</v>
      </c>
      <c r="D107">
        <f ca="1">IF(OFFSET('Project Map'!$E$2,D$2,0) = "Yes",Monthly!E107,0)</f>
        <v>120</v>
      </c>
      <c r="E107">
        <f ca="1">IF(OFFSET('Project Map'!$E$2,E$2,0) = "Yes",Monthly!F107,0)</f>
        <v>402</v>
      </c>
      <c r="F107">
        <f ca="1">IF(OFFSET('Project Map'!$E$2,F$2,0) = "Yes",Monthly!G107,0)</f>
        <v>0</v>
      </c>
      <c r="G107">
        <f ca="1">IF(OFFSET('Project Map'!$E$2,G$2,0) = "Yes",Monthly!H107,0)</f>
        <v>100</v>
      </c>
      <c r="H107">
        <f ca="1">IF(OFFSET('Project Map'!$E$2,H$2,0) = "Yes",Monthly!I107,0)</f>
        <v>650</v>
      </c>
      <c r="I107">
        <f ca="1">IF(OFFSET('Project Map'!$E$2,I$2,0) = "Yes",Monthly!J107,0)</f>
        <v>100</v>
      </c>
      <c r="J107">
        <f ca="1">IF(OFFSET('Project Map'!$E$2,J$2,0) = "Yes",Monthly!K107,0)</f>
        <v>0</v>
      </c>
      <c r="K107">
        <f ca="1">IF(OFFSET('Project Map'!$E$2,K$2,0) = "Yes",Monthly!L107,0)</f>
        <v>0</v>
      </c>
      <c r="L107">
        <f ca="1">IF(OFFSET('Project Map'!$E$2,L$2,0) = "Yes",Monthly!M107,0)</f>
        <v>0</v>
      </c>
      <c r="M107">
        <f ca="1">IF(OFFSET('Project Map'!$E$2,M$2,0) = "Yes",Monthly!N107,0)</f>
        <v>0</v>
      </c>
      <c r="N107">
        <f ca="1">IF(OFFSET('Project Map'!$E$2,N$2,0) = "Yes",Monthly!O107,0)</f>
        <v>0</v>
      </c>
      <c r="O107">
        <f ca="1">IF(OFFSET('Project Map'!$E$2,O$2,0) = "Yes",Monthly!P107,0)</f>
        <v>0</v>
      </c>
      <c r="P107">
        <f ca="1">IF(OFFSET('Project Map'!$E$2,P$2,0) = "Yes",Monthly!Q107,0)</f>
        <v>0</v>
      </c>
      <c r="Q107">
        <f ca="1">IF(OFFSET('Project Map'!$E$2,Q$2,0) = "Yes",Monthly!R107,0)</f>
        <v>0</v>
      </c>
      <c r="R107">
        <f ca="1">IF(OFFSET('Project Map'!$E$2,R$2,0) = "Yes",Monthly!S107,0)</f>
        <v>0</v>
      </c>
      <c r="S107">
        <f ca="1">IF(OFFSET('Project Map'!$E$2,S$2,0) = "Yes",Monthly!#REF!,0)</f>
        <v>0</v>
      </c>
      <c r="T107">
        <f ca="1">IF(OFFSET('Project Map'!$E$2,T$2,0) = "Yes",Monthly!#REF!,0)</f>
        <v>0</v>
      </c>
      <c r="U107">
        <f ca="1">IF(OFFSET('Project Map'!$E$2,U$2,0) = "Yes",Monthly!#REF!,0)</f>
        <v>0</v>
      </c>
    </row>
    <row r="108" spans="2:21" x14ac:dyDescent="0.25">
      <c r="B108" s="6">
        <v>48853</v>
      </c>
      <c r="C108">
        <f t="shared" ca="1" si="1"/>
        <v>1372</v>
      </c>
      <c r="D108">
        <f ca="1">IF(OFFSET('Project Map'!$E$2,D$2,0) = "Yes",Monthly!E108,0)</f>
        <v>120</v>
      </c>
      <c r="E108">
        <f ca="1">IF(OFFSET('Project Map'!$E$2,E$2,0) = "Yes",Monthly!F108,0)</f>
        <v>402</v>
      </c>
      <c r="F108">
        <f ca="1">IF(OFFSET('Project Map'!$E$2,F$2,0) = "Yes",Monthly!G108,0)</f>
        <v>0</v>
      </c>
      <c r="G108">
        <f ca="1">IF(OFFSET('Project Map'!$E$2,G$2,0) = "Yes",Monthly!H108,0)</f>
        <v>100</v>
      </c>
      <c r="H108">
        <f ca="1">IF(OFFSET('Project Map'!$E$2,H$2,0) = "Yes",Monthly!I108,0)</f>
        <v>650</v>
      </c>
      <c r="I108">
        <f ca="1">IF(OFFSET('Project Map'!$E$2,I$2,0) = "Yes",Monthly!J108,0)</f>
        <v>100</v>
      </c>
      <c r="J108">
        <f ca="1">IF(OFFSET('Project Map'!$E$2,J$2,0) = "Yes",Monthly!K108,0)</f>
        <v>0</v>
      </c>
      <c r="K108">
        <f ca="1">IF(OFFSET('Project Map'!$E$2,K$2,0) = "Yes",Monthly!L108,0)</f>
        <v>0</v>
      </c>
      <c r="L108">
        <f ca="1">IF(OFFSET('Project Map'!$E$2,L$2,0) = "Yes",Monthly!M108,0)</f>
        <v>0</v>
      </c>
      <c r="M108">
        <f ca="1">IF(OFFSET('Project Map'!$E$2,M$2,0) = "Yes",Monthly!N108,0)</f>
        <v>0</v>
      </c>
      <c r="N108">
        <f ca="1">IF(OFFSET('Project Map'!$E$2,N$2,0) = "Yes",Monthly!O108,0)</f>
        <v>0</v>
      </c>
      <c r="O108">
        <f ca="1">IF(OFFSET('Project Map'!$E$2,O$2,0) = "Yes",Monthly!P108,0)</f>
        <v>0</v>
      </c>
      <c r="P108">
        <f ca="1">IF(OFFSET('Project Map'!$E$2,P$2,0) = "Yes",Monthly!Q108,0)</f>
        <v>0</v>
      </c>
      <c r="Q108">
        <f ca="1">IF(OFFSET('Project Map'!$E$2,Q$2,0) = "Yes",Monthly!R108,0)</f>
        <v>0</v>
      </c>
      <c r="R108">
        <f ca="1">IF(OFFSET('Project Map'!$E$2,R$2,0) = "Yes",Monthly!S108,0)</f>
        <v>0</v>
      </c>
      <c r="S108">
        <f ca="1">IF(OFFSET('Project Map'!$E$2,S$2,0) = "Yes",Monthly!#REF!,0)</f>
        <v>0</v>
      </c>
      <c r="T108">
        <f ca="1">IF(OFFSET('Project Map'!$E$2,T$2,0) = "Yes",Monthly!#REF!,0)</f>
        <v>0</v>
      </c>
      <c r="U108">
        <f ca="1">IF(OFFSET('Project Map'!$E$2,U$2,0) = "Yes",Monthly!#REF!,0)</f>
        <v>0</v>
      </c>
    </row>
    <row r="109" spans="2:21" x14ac:dyDescent="0.25">
      <c r="B109" s="6">
        <v>48884</v>
      </c>
      <c r="C109">
        <f t="shared" ca="1" si="1"/>
        <v>1372</v>
      </c>
      <c r="D109">
        <f ca="1">IF(OFFSET('Project Map'!$E$2,D$2,0) = "Yes",Monthly!E109,0)</f>
        <v>120</v>
      </c>
      <c r="E109">
        <f ca="1">IF(OFFSET('Project Map'!$E$2,E$2,0) = "Yes",Monthly!F109,0)</f>
        <v>402</v>
      </c>
      <c r="F109">
        <f ca="1">IF(OFFSET('Project Map'!$E$2,F$2,0) = "Yes",Monthly!G109,0)</f>
        <v>0</v>
      </c>
      <c r="G109">
        <f ca="1">IF(OFFSET('Project Map'!$E$2,G$2,0) = "Yes",Monthly!H109,0)</f>
        <v>100</v>
      </c>
      <c r="H109">
        <f ca="1">IF(OFFSET('Project Map'!$E$2,H$2,0) = "Yes",Monthly!I109,0)</f>
        <v>650</v>
      </c>
      <c r="I109">
        <f ca="1">IF(OFFSET('Project Map'!$E$2,I$2,0) = "Yes",Monthly!J109,0)</f>
        <v>100</v>
      </c>
      <c r="J109">
        <f ca="1">IF(OFFSET('Project Map'!$E$2,J$2,0) = "Yes",Monthly!K109,0)</f>
        <v>0</v>
      </c>
      <c r="K109">
        <f ca="1">IF(OFFSET('Project Map'!$E$2,K$2,0) = "Yes",Monthly!L109,0)</f>
        <v>0</v>
      </c>
      <c r="L109">
        <f ca="1">IF(OFFSET('Project Map'!$E$2,L$2,0) = "Yes",Monthly!M109,0)</f>
        <v>0</v>
      </c>
      <c r="M109">
        <f ca="1">IF(OFFSET('Project Map'!$E$2,M$2,0) = "Yes",Monthly!N109,0)</f>
        <v>0</v>
      </c>
      <c r="N109">
        <f ca="1">IF(OFFSET('Project Map'!$E$2,N$2,0) = "Yes",Monthly!O109,0)</f>
        <v>0</v>
      </c>
      <c r="O109">
        <f ca="1">IF(OFFSET('Project Map'!$E$2,O$2,0) = "Yes",Monthly!P109,0)</f>
        <v>0</v>
      </c>
      <c r="P109">
        <f ca="1">IF(OFFSET('Project Map'!$E$2,P$2,0) = "Yes",Monthly!Q109,0)</f>
        <v>0</v>
      </c>
      <c r="Q109">
        <f ca="1">IF(OFFSET('Project Map'!$E$2,Q$2,0) = "Yes",Monthly!R109,0)</f>
        <v>0</v>
      </c>
      <c r="R109">
        <f ca="1">IF(OFFSET('Project Map'!$E$2,R$2,0) = "Yes",Monthly!S109,0)</f>
        <v>0</v>
      </c>
      <c r="S109">
        <f ca="1">IF(OFFSET('Project Map'!$E$2,S$2,0) = "Yes",Monthly!#REF!,0)</f>
        <v>0</v>
      </c>
      <c r="T109">
        <f ca="1">IF(OFFSET('Project Map'!$E$2,T$2,0) = "Yes",Monthly!#REF!,0)</f>
        <v>0</v>
      </c>
      <c r="U109">
        <f ca="1">IF(OFFSET('Project Map'!$E$2,U$2,0) = "Yes",Monthly!#REF!,0)</f>
        <v>0</v>
      </c>
    </row>
    <row r="110" spans="2:21" x14ac:dyDescent="0.25">
      <c r="B110" s="6">
        <v>48914</v>
      </c>
      <c r="C110">
        <f t="shared" ca="1" si="1"/>
        <v>1372</v>
      </c>
      <c r="D110">
        <f ca="1">IF(OFFSET('Project Map'!$E$2,D$2,0) = "Yes",Monthly!E110,0)</f>
        <v>120</v>
      </c>
      <c r="E110">
        <f ca="1">IF(OFFSET('Project Map'!$E$2,E$2,0) = "Yes",Monthly!F110,0)</f>
        <v>402</v>
      </c>
      <c r="F110">
        <f ca="1">IF(OFFSET('Project Map'!$E$2,F$2,0) = "Yes",Monthly!G110,0)</f>
        <v>0</v>
      </c>
      <c r="G110">
        <f ca="1">IF(OFFSET('Project Map'!$E$2,G$2,0) = "Yes",Monthly!H110,0)</f>
        <v>100</v>
      </c>
      <c r="H110">
        <f ca="1">IF(OFFSET('Project Map'!$E$2,H$2,0) = "Yes",Monthly!I110,0)</f>
        <v>650</v>
      </c>
      <c r="I110">
        <f ca="1">IF(OFFSET('Project Map'!$E$2,I$2,0) = "Yes",Monthly!J110,0)</f>
        <v>100</v>
      </c>
      <c r="J110">
        <f ca="1">IF(OFFSET('Project Map'!$E$2,J$2,0) = "Yes",Monthly!K110,0)</f>
        <v>0</v>
      </c>
      <c r="K110">
        <f ca="1">IF(OFFSET('Project Map'!$E$2,K$2,0) = "Yes",Monthly!L110,0)</f>
        <v>0</v>
      </c>
      <c r="L110">
        <f ca="1">IF(OFFSET('Project Map'!$E$2,L$2,0) = "Yes",Monthly!M110,0)</f>
        <v>0</v>
      </c>
      <c r="M110">
        <f ca="1">IF(OFFSET('Project Map'!$E$2,M$2,0) = "Yes",Monthly!N110,0)</f>
        <v>0</v>
      </c>
      <c r="N110">
        <f ca="1">IF(OFFSET('Project Map'!$E$2,N$2,0) = "Yes",Monthly!O110,0)</f>
        <v>0</v>
      </c>
      <c r="O110">
        <f ca="1">IF(OFFSET('Project Map'!$E$2,O$2,0) = "Yes",Monthly!P110,0)</f>
        <v>0</v>
      </c>
      <c r="P110">
        <f ca="1">IF(OFFSET('Project Map'!$E$2,P$2,0) = "Yes",Monthly!Q110,0)</f>
        <v>0</v>
      </c>
      <c r="Q110">
        <f ca="1">IF(OFFSET('Project Map'!$E$2,Q$2,0) = "Yes",Monthly!R110,0)</f>
        <v>0</v>
      </c>
      <c r="R110">
        <f ca="1">IF(OFFSET('Project Map'!$E$2,R$2,0) = "Yes",Monthly!S110,0)</f>
        <v>0</v>
      </c>
      <c r="S110">
        <f ca="1">IF(OFFSET('Project Map'!$E$2,S$2,0) = "Yes",Monthly!#REF!,0)</f>
        <v>0</v>
      </c>
      <c r="T110">
        <f ca="1">IF(OFFSET('Project Map'!$E$2,T$2,0) = "Yes",Monthly!#REF!,0)</f>
        <v>0</v>
      </c>
      <c r="U110">
        <f ca="1">IF(OFFSET('Project Map'!$E$2,U$2,0) = "Yes",Monthly!#REF!,0)</f>
        <v>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B1CA4-FE70-43F0-9E2B-AACB330BA9F6}">
  <sheetPr>
    <tabColor theme="0" tint="-0.499984740745262"/>
  </sheetPr>
  <dimension ref="B1:J27"/>
  <sheetViews>
    <sheetView zoomScaleNormal="100" workbookViewId="0"/>
  </sheetViews>
  <sheetFormatPr defaultRowHeight="15" x14ac:dyDescent="0.25"/>
  <cols>
    <col min="1" max="1" width="3.7109375" customWidth="1"/>
    <col min="2" max="2" width="9.140625" bestFit="1" customWidth="1"/>
    <col min="3" max="3" width="40.140625" bestFit="1" customWidth="1"/>
    <col min="4" max="4" width="19.140625" bestFit="1" customWidth="1"/>
    <col min="5" max="7" width="19.140625" customWidth="1"/>
    <col min="8" max="8" width="14.140625" bestFit="1" customWidth="1"/>
    <col min="9" max="9" width="14" bestFit="1" customWidth="1"/>
    <col min="10" max="10" width="14.5703125" bestFit="1" customWidth="1"/>
    <col min="15" max="15" width="24.28515625" customWidth="1"/>
    <col min="16" max="16" width="40.140625" bestFit="1" customWidth="1"/>
    <col min="17" max="17" width="53.140625" bestFit="1" customWidth="1"/>
  </cols>
  <sheetData>
    <row r="1" spans="2:10" x14ac:dyDescent="0.25">
      <c r="B1" s="12" t="s">
        <v>245</v>
      </c>
    </row>
    <row r="2" spans="2:10" x14ac:dyDescent="0.25">
      <c r="B2" t="s">
        <v>99</v>
      </c>
      <c r="C2" t="s">
        <v>100</v>
      </c>
      <c r="D2" t="s">
        <v>101</v>
      </c>
      <c r="E2" t="s">
        <v>102</v>
      </c>
      <c r="F2" t="s">
        <v>103</v>
      </c>
      <c r="G2" t="s">
        <v>104</v>
      </c>
      <c r="H2" t="s">
        <v>105</v>
      </c>
      <c r="I2" t="s">
        <v>106</v>
      </c>
      <c r="J2" t="s">
        <v>107</v>
      </c>
    </row>
    <row r="3" spans="2:10" x14ac:dyDescent="0.25">
      <c r="B3">
        <v>1</v>
      </c>
      <c r="C3">
        <v>120</v>
      </c>
      <c r="D3" t="s">
        <v>108</v>
      </c>
      <c r="E3" t="s">
        <v>109</v>
      </c>
      <c r="F3" s="1" t="s">
        <v>94</v>
      </c>
      <c r="G3" s="1" t="s">
        <v>110</v>
      </c>
      <c r="H3" s="5">
        <v>1</v>
      </c>
      <c r="I3" s="5">
        <v>1</v>
      </c>
      <c r="J3" s="5">
        <v>1</v>
      </c>
    </row>
    <row r="4" spans="2:10" x14ac:dyDescent="0.25">
      <c r="B4">
        <v>2</v>
      </c>
      <c r="C4">
        <v>402</v>
      </c>
      <c r="D4" t="s">
        <v>109</v>
      </c>
      <c r="E4" t="s">
        <v>109</v>
      </c>
      <c r="F4" s="1" t="s">
        <v>93</v>
      </c>
      <c r="G4" s="1" t="s">
        <v>11</v>
      </c>
      <c r="H4" s="4">
        <f t="shared" ref="H4:H20" si="0">IF(G4="Imminent",0.6,IF(G4="Prospect",0.3,IF(G4="Suspect",0.05,0)))</f>
        <v>0.6</v>
      </c>
      <c r="I4" s="10">
        <f t="shared" ref="I4:I20" si="1">AVERAGE(H4,J4)</f>
        <v>0.8</v>
      </c>
      <c r="J4" s="11">
        <f t="shared" ref="J4:J20" si="2">H4+IF(OR(G4="Imminent",G4="Prospect"),0.4,IF(G4="Suspect",0.3,0.2))</f>
        <v>1</v>
      </c>
    </row>
    <row r="5" spans="2:10" x14ac:dyDescent="0.25">
      <c r="B5">
        <v>3</v>
      </c>
      <c r="C5">
        <v>600</v>
      </c>
      <c r="D5" t="s">
        <v>109</v>
      </c>
      <c r="E5" t="s">
        <v>108</v>
      </c>
      <c r="F5" s="1" t="s">
        <v>93</v>
      </c>
      <c r="G5" s="1" t="s">
        <v>6</v>
      </c>
      <c r="H5" s="4">
        <f t="shared" si="0"/>
        <v>0.3</v>
      </c>
      <c r="I5" s="10">
        <f t="shared" si="1"/>
        <v>0.5</v>
      </c>
      <c r="J5" s="11">
        <f t="shared" si="2"/>
        <v>0.7</v>
      </c>
    </row>
    <row r="6" spans="2:10" x14ac:dyDescent="0.25">
      <c r="B6">
        <v>4</v>
      </c>
      <c r="C6">
        <v>100</v>
      </c>
      <c r="D6" t="s">
        <v>109</v>
      </c>
      <c r="E6" t="s">
        <v>109</v>
      </c>
      <c r="F6" s="1" t="s">
        <v>93</v>
      </c>
      <c r="G6" s="1" t="s">
        <v>6</v>
      </c>
      <c r="H6" s="4">
        <f t="shared" si="0"/>
        <v>0.3</v>
      </c>
      <c r="I6" s="10">
        <f t="shared" si="1"/>
        <v>0.5</v>
      </c>
      <c r="J6" s="11">
        <f t="shared" si="2"/>
        <v>0.7</v>
      </c>
    </row>
    <row r="7" spans="2:10" x14ac:dyDescent="0.25">
      <c r="B7">
        <v>5</v>
      </c>
      <c r="C7">
        <v>650</v>
      </c>
      <c r="D7" t="s">
        <v>109</v>
      </c>
      <c r="E7" t="s">
        <v>109</v>
      </c>
      <c r="F7" s="1" t="s">
        <v>93</v>
      </c>
      <c r="G7" s="1" t="s">
        <v>6</v>
      </c>
      <c r="H7" s="4">
        <f t="shared" si="0"/>
        <v>0.3</v>
      </c>
      <c r="I7" s="10">
        <f t="shared" si="1"/>
        <v>0.5</v>
      </c>
      <c r="J7" s="11">
        <f t="shared" si="2"/>
        <v>0.7</v>
      </c>
    </row>
    <row r="8" spans="2:10" x14ac:dyDescent="0.25">
      <c r="B8">
        <v>6</v>
      </c>
      <c r="C8">
        <v>100</v>
      </c>
      <c r="D8" t="s">
        <v>109</v>
      </c>
      <c r="E8" t="s">
        <v>109</v>
      </c>
      <c r="F8" s="1" t="s">
        <v>111</v>
      </c>
      <c r="G8" s="1" t="s">
        <v>6</v>
      </c>
      <c r="H8" s="4">
        <f t="shared" si="0"/>
        <v>0.3</v>
      </c>
      <c r="I8" s="10">
        <f t="shared" si="1"/>
        <v>0.5</v>
      </c>
      <c r="J8" s="11">
        <f t="shared" si="2"/>
        <v>0.7</v>
      </c>
    </row>
    <row r="9" spans="2:10" x14ac:dyDescent="0.25">
      <c r="B9">
        <v>7</v>
      </c>
      <c r="C9">
        <v>450</v>
      </c>
      <c r="D9" t="s">
        <v>109</v>
      </c>
      <c r="E9" t="s">
        <v>108</v>
      </c>
      <c r="F9" s="1" t="s">
        <v>111</v>
      </c>
      <c r="G9" s="1" t="s">
        <v>21</v>
      </c>
      <c r="H9" s="4">
        <f t="shared" si="0"/>
        <v>0.05</v>
      </c>
      <c r="I9" s="10">
        <f t="shared" si="1"/>
        <v>0.19999999999999998</v>
      </c>
      <c r="J9" s="11">
        <f t="shared" si="2"/>
        <v>0.35</v>
      </c>
    </row>
    <row r="10" spans="2:10" x14ac:dyDescent="0.25">
      <c r="B10">
        <v>8</v>
      </c>
      <c r="C10">
        <v>400</v>
      </c>
      <c r="D10" t="s">
        <v>109</v>
      </c>
      <c r="E10" t="s">
        <v>108</v>
      </c>
      <c r="F10" s="1" t="s">
        <v>93</v>
      </c>
      <c r="G10" s="1" t="s">
        <v>25</v>
      </c>
      <c r="H10" s="4">
        <f t="shared" si="0"/>
        <v>0</v>
      </c>
      <c r="I10" s="10">
        <f t="shared" si="1"/>
        <v>0.1</v>
      </c>
      <c r="J10" s="11">
        <f t="shared" si="2"/>
        <v>0.2</v>
      </c>
    </row>
    <row r="11" spans="2:10" x14ac:dyDescent="0.25">
      <c r="B11">
        <v>9</v>
      </c>
      <c r="C11">
        <v>220</v>
      </c>
      <c r="D11" t="s">
        <v>109</v>
      </c>
      <c r="E11" t="s">
        <v>108</v>
      </c>
      <c r="F11" s="1" t="s">
        <v>112</v>
      </c>
      <c r="G11" s="1" t="s">
        <v>21</v>
      </c>
      <c r="H11" s="4">
        <f t="shared" si="0"/>
        <v>0.05</v>
      </c>
      <c r="I11" s="10">
        <f t="shared" si="1"/>
        <v>0.19999999999999998</v>
      </c>
      <c r="J11" s="11">
        <f t="shared" si="2"/>
        <v>0.35</v>
      </c>
    </row>
    <row r="12" spans="2:10" x14ac:dyDescent="0.25">
      <c r="B12">
        <v>10</v>
      </c>
      <c r="C12">
        <v>30</v>
      </c>
      <c r="D12" t="s">
        <v>109</v>
      </c>
      <c r="E12" t="s">
        <v>108</v>
      </c>
      <c r="F12" s="1" t="s">
        <v>93</v>
      </c>
      <c r="G12" s="1" t="s">
        <v>25</v>
      </c>
      <c r="H12" s="4">
        <f t="shared" si="0"/>
        <v>0</v>
      </c>
      <c r="I12" s="10">
        <f t="shared" si="1"/>
        <v>0.1</v>
      </c>
      <c r="J12" s="11">
        <f t="shared" si="2"/>
        <v>0.2</v>
      </c>
    </row>
    <row r="13" spans="2:10" x14ac:dyDescent="0.25">
      <c r="B13">
        <v>11</v>
      </c>
      <c r="C13">
        <v>350</v>
      </c>
      <c r="D13" t="s">
        <v>109</v>
      </c>
      <c r="E13" t="s">
        <v>108</v>
      </c>
      <c r="F13" s="1" t="s">
        <v>93</v>
      </c>
      <c r="G13" s="1" t="s">
        <v>6</v>
      </c>
      <c r="H13" s="4">
        <f t="shared" si="0"/>
        <v>0.3</v>
      </c>
      <c r="I13" s="10">
        <f t="shared" si="1"/>
        <v>0.5</v>
      </c>
      <c r="J13" s="11">
        <f t="shared" si="2"/>
        <v>0.7</v>
      </c>
    </row>
    <row r="14" spans="2:10" x14ac:dyDescent="0.25">
      <c r="B14">
        <v>12</v>
      </c>
      <c r="C14">
        <v>500</v>
      </c>
      <c r="D14" t="s">
        <v>109</v>
      </c>
      <c r="E14" t="s">
        <v>108</v>
      </c>
      <c r="F14" s="1" t="s">
        <v>93</v>
      </c>
      <c r="G14" s="1" t="s">
        <v>21</v>
      </c>
      <c r="H14" s="4">
        <f t="shared" si="0"/>
        <v>0.05</v>
      </c>
      <c r="I14" s="10">
        <f t="shared" si="1"/>
        <v>0.19999999999999998</v>
      </c>
      <c r="J14" s="11">
        <f t="shared" si="2"/>
        <v>0.35</v>
      </c>
    </row>
    <row r="15" spans="2:10" x14ac:dyDescent="0.25">
      <c r="B15">
        <v>13</v>
      </c>
      <c r="C15">
        <v>500</v>
      </c>
      <c r="D15" t="s">
        <v>109</v>
      </c>
      <c r="E15" t="s">
        <v>108</v>
      </c>
      <c r="F15" s="1" t="s">
        <v>94</v>
      </c>
      <c r="G15" s="1" t="s">
        <v>21</v>
      </c>
      <c r="H15" s="4">
        <f t="shared" si="0"/>
        <v>0.05</v>
      </c>
      <c r="I15" s="10">
        <f t="shared" si="1"/>
        <v>0.19999999999999998</v>
      </c>
      <c r="J15" s="11">
        <f t="shared" si="2"/>
        <v>0.35</v>
      </c>
    </row>
    <row r="16" spans="2:10" x14ac:dyDescent="0.25">
      <c r="B16">
        <v>14</v>
      </c>
      <c r="C16">
        <v>400</v>
      </c>
      <c r="D16" t="s">
        <v>109</v>
      </c>
      <c r="E16" t="s">
        <v>108</v>
      </c>
      <c r="F16" s="1" t="s">
        <v>94</v>
      </c>
      <c r="G16" s="1" t="s">
        <v>6</v>
      </c>
      <c r="H16" s="4">
        <f t="shared" si="0"/>
        <v>0.3</v>
      </c>
      <c r="I16" s="10">
        <f t="shared" si="1"/>
        <v>0.5</v>
      </c>
      <c r="J16" s="11">
        <f t="shared" si="2"/>
        <v>0.7</v>
      </c>
    </row>
    <row r="17" spans="2:10" x14ac:dyDescent="0.25">
      <c r="B17">
        <v>15</v>
      </c>
      <c r="C17">
        <v>60</v>
      </c>
      <c r="D17" t="s">
        <v>109</v>
      </c>
      <c r="E17" t="s">
        <v>108</v>
      </c>
      <c r="F17" s="1" t="s">
        <v>93</v>
      </c>
      <c r="G17" s="1" t="s">
        <v>25</v>
      </c>
      <c r="H17" s="4">
        <f t="shared" si="0"/>
        <v>0</v>
      </c>
      <c r="I17" s="10">
        <f t="shared" si="1"/>
        <v>0.1</v>
      </c>
      <c r="J17" s="11">
        <f t="shared" si="2"/>
        <v>0.2</v>
      </c>
    </row>
    <row r="18" spans="2:10" x14ac:dyDescent="0.25">
      <c r="B18">
        <v>16</v>
      </c>
      <c r="C18">
        <v>65</v>
      </c>
      <c r="D18" t="s">
        <v>109</v>
      </c>
      <c r="E18" t="s">
        <v>108</v>
      </c>
      <c r="F18" s="1" t="s">
        <v>93</v>
      </c>
      <c r="G18" s="1" t="s">
        <v>21</v>
      </c>
      <c r="H18" s="4">
        <f t="shared" si="0"/>
        <v>0.05</v>
      </c>
      <c r="I18" s="10">
        <f t="shared" si="1"/>
        <v>0.19999999999999998</v>
      </c>
      <c r="J18" s="11">
        <f t="shared" si="2"/>
        <v>0.35</v>
      </c>
    </row>
    <row r="19" spans="2:10" x14ac:dyDescent="0.25">
      <c r="B19">
        <v>17</v>
      </c>
      <c r="C19">
        <v>300</v>
      </c>
      <c r="D19" t="s">
        <v>109</v>
      </c>
      <c r="E19" t="s">
        <v>108</v>
      </c>
      <c r="F19" s="1" t="s">
        <v>112</v>
      </c>
      <c r="G19" s="1" t="s">
        <v>6</v>
      </c>
      <c r="H19" s="4">
        <f t="shared" si="0"/>
        <v>0.3</v>
      </c>
      <c r="I19" s="10">
        <f t="shared" si="1"/>
        <v>0.5</v>
      </c>
      <c r="J19" s="11">
        <f t="shared" si="2"/>
        <v>0.7</v>
      </c>
    </row>
    <row r="20" spans="2:10" x14ac:dyDescent="0.25">
      <c r="B20">
        <v>18</v>
      </c>
      <c r="C20">
        <v>300</v>
      </c>
      <c r="D20" t="s">
        <v>109</v>
      </c>
      <c r="E20" t="s">
        <v>108</v>
      </c>
      <c r="F20" s="1" t="s">
        <v>93</v>
      </c>
      <c r="G20" s="1" t="s">
        <v>25</v>
      </c>
      <c r="H20" s="4">
        <f t="shared" si="0"/>
        <v>0</v>
      </c>
      <c r="I20" s="10">
        <f t="shared" si="1"/>
        <v>0.1</v>
      </c>
      <c r="J20" s="11">
        <f t="shared" si="2"/>
        <v>0.2</v>
      </c>
    </row>
    <row r="21" spans="2:10" x14ac:dyDescent="0.25">
      <c r="C21">
        <f>SUM(C4:C8)</f>
        <v>1852</v>
      </c>
    </row>
    <row r="23" spans="2:10" x14ac:dyDescent="0.25">
      <c r="D23" s="1"/>
    </row>
    <row r="24" spans="2:10" x14ac:dyDescent="0.25">
      <c r="D24" s="1"/>
    </row>
    <row r="25" spans="2:10" x14ac:dyDescent="0.25">
      <c r="D25" s="1"/>
    </row>
    <row r="26" spans="2:10" x14ac:dyDescent="0.25">
      <c r="D26" s="1"/>
    </row>
    <row r="27" spans="2:10" x14ac:dyDescent="0.25">
      <c r="D27"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E7106-3FA4-4892-A5CC-CDC4A33B7BEC}">
  <sheetPr>
    <tabColor theme="7"/>
  </sheetPr>
  <dimension ref="B1:E9"/>
  <sheetViews>
    <sheetView workbookViewId="0"/>
  </sheetViews>
  <sheetFormatPr defaultRowHeight="15" x14ac:dyDescent="0.25"/>
  <cols>
    <col min="1" max="1" width="3.140625" customWidth="1"/>
    <col min="2" max="2" width="16.42578125" bestFit="1" customWidth="1"/>
    <col min="3" max="3" width="14.85546875" bestFit="1" customWidth="1"/>
    <col min="4" max="4" width="14.5703125" bestFit="1" customWidth="1"/>
    <col min="5" max="5" width="15.42578125" bestFit="1" customWidth="1"/>
  </cols>
  <sheetData>
    <row r="1" spans="2:5" ht="15.75" thickBot="1" x14ac:dyDescent="0.3">
      <c r="B1" s="29" t="s">
        <v>249</v>
      </c>
    </row>
    <row r="2" spans="2:5" s="29" customFormat="1" ht="15.75" thickBot="1" x14ac:dyDescent="0.3">
      <c r="B2" s="89"/>
      <c r="C2" s="90" t="s">
        <v>105</v>
      </c>
      <c r="D2" s="90" t="s">
        <v>106</v>
      </c>
      <c r="E2" s="90" t="s">
        <v>107</v>
      </c>
    </row>
    <row r="3" spans="2:5" ht="15.75" thickBot="1" x14ac:dyDescent="0.3">
      <c r="B3" s="91" t="s">
        <v>110</v>
      </c>
      <c r="C3" s="92">
        <v>1</v>
      </c>
      <c r="D3" s="92">
        <v>1</v>
      </c>
      <c r="E3" s="92">
        <v>1</v>
      </c>
    </row>
    <row r="4" spans="2:5" ht="15.75" thickBot="1" x14ac:dyDescent="0.3">
      <c r="B4" s="93" t="s">
        <v>11</v>
      </c>
      <c r="C4" s="94">
        <v>0.6</v>
      </c>
      <c r="D4" s="94">
        <v>0.8</v>
      </c>
      <c r="E4" s="94">
        <v>1</v>
      </c>
    </row>
    <row r="5" spans="2:5" ht="15.75" thickBot="1" x14ac:dyDescent="0.3">
      <c r="B5" s="91" t="s">
        <v>6</v>
      </c>
      <c r="C5" s="92">
        <v>0.3</v>
      </c>
      <c r="D5" s="92">
        <v>0.5</v>
      </c>
      <c r="E5" s="92">
        <v>0.7</v>
      </c>
    </row>
    <row r="6" spans="2:5" ht="15.75" thickBot="1" x14ac:dyDescent="0.3">
      <c r="B6" s="93" t="s">
        <v>21</v>
      </c>
      <c r="C6" s="94">
        <v>0.05</v>
      </c>
      <c r="D6" s="94">
        <v>0.2</v>
      </c>
      <c r="E6" s="94">
        <v>0.35</v>
      </c>
    </row>
    <row r="7" spans="2:5" ht="15.75" thickBot="1" x14ac:dyDescent="0.3">
      <c r="B7" s="91" t="s">
        <v>25</v>
      </c>
      <c r="C7" s="92">
        <v>0</v>
      </c>
      <c r="D7" s="92">
        <v>0.1</v>
      </c>
      <c r="E7" s="92">
        <v>0.2</v>
      </c>
    </row>
    <row r="9" spans="2:5" x14ac:dyDescent="0.25">
      <c r="C9" s="76" t="s">
        <v>35</v>
      </c>
      <c r="D9" s="76" t="s">
        <v>36</v>
      </c>
      <c r="E9" s="76"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002E2-C9CF-45DC-9F8B-D3694CA59C0A}">
  <sheetPr>
    <tabColor theme="7"/>
  </sheetPr>
  <dimension ref="A1:N28"/>
  <sheetViews>
    <sheetView zoomScaleNormal="100" workbookViewId="0"/>
  </sheetViews>
  <sheetFormatPr defaultColWidth="9.140625" defaultRowHeight="15" x14ac:dyDescent="0.25"/>
  <cols>
    <col min="1" max="1" width="2.85546875" customWidth="1"/>
    <col min="2" max="2" width="16.42578125" bestFit="1" customWidth="1"/>
    <col min="3" max="3" width="10.5703125" bestFit="1" customWidth="1"/>
    <col min="4" max="4" width="11.7109375" bestFit="1" customWidth="1"/>
    <col min="5" max="5" width="19.85546875" bestFit="1" customWidth="1"/>
    <col min="6" max="6" width="15.28515625" style="13" customWidth="1"/>
    <col min="7" max="7" width="8.42578125" style="13" customWidth="1"/>
    <col min="9" max="9" width="16.85546875" customWidth="1"/>
    <col min="10" max="10" width="41.28515625" customWidth="1"/>
    <col min="11" max="12" width="13" customWidth="1"/>
    <col min="13" max="16384" width="9.140625" style="48"/>
  </cols>
  <sheetData>
    <row r="1" spans="1:14" x14ac:dyDescent="0.25">
      <c r="B1" s="29" t="s">
        <v>250</v>
      </c>
    </row>
    <row r="2" spans="1:14" s="44" customFormat="1" ht="17.25" x14ac:dyDescent="0.25">
      <c r="A2" s="33"/>
      <c r="B2" s="95" t="s">
        <v>0</v>
      </c>
      <c r="C2" s="95" t="s">
        <v>1</v>
      </c>
      <c r="D2" s="95" t="s">
        <v>2</v>
      </c>
      <c r="E2" s="95" t="s">
        <v>3</v>
      </c>
      <c r="F2" s="95" t="s">
        <v>4</v>
      </c>
      <c r="G2" s="95" t="s">
        <v>5</v>
      </c>
      <c r="H2"/>
      <c r="I2"/>
      <c r="J2"/>
      <c r="K2" s="43" t="s">
        <v>0</v>
      </c>
      <c r="L2" s="43" t="s">
        <v>2</v>
      </c>
    </row>
    <row r="3" spans="1:14" ht="17.25" x14ac:dyDescent="0.25">
      <c r="A3" s="33"/>
      <c r="B3" s="97">
        <v>2868</v>
      </c>
      <c r="C3" s="97">
        <v>350</v>
      </c>
      <c r="D3" s="97" t="s">
        <v>6</v>
      </c>
      <c r="E3" s="97" t="s">
        <v>7</v>
      </c>
      <c r="F3" s="97" t="s">
        <v>8</v>
      </c>
      <c r="G3" s="97" t="s">
        <v>9</v>
      </c>
      <c r="K3" s="45">
        <v>2868</v>
      </c>
      <c r="L3" s="45" t="str">
        <f>INDEX('AG-KIUC 1-33(a)_Project Queue'!$D:$D,MATCH($K3,'AG-KIUC 1-33(a)_Project Queue'!$B:$B,0))</f>
        <v>Prospect</v>
      </c>
      <c r="M3" s="46"/>
      <c r="N3" s="47"/>
    </row>
    <row r="4" spans="1:14" x14ac:dyDescent="0.25">
      <c r="A4" s="33"/>
      <c r="B4" s="98" t="s">
        <v>10</v>
      </c>
      <c r="C4" s="98">
        <v>402</v>
      </c>
      <c r="D4" s="98" t="s">
        <v>11</v>
      </c>
      <c r="E4" s="98" t="s">
        <v>12</v>
      </c>
      <c r="F4" s="98" t="s">
        <v>13</v>
      </c>
      <c r="G4" s="98" t="s">
        <v>14</v>
      </c>
      <c r="K4" s="45">
        <v>3115</v>
      </c>
      <c r="L4" s="45" t="str">
        <f>INDEX('AG-KIUC 1-33(a)_Project Queue'!$D:$D,MATCH($K4,'AG-KIUC 1-33(a)_Project Queue'!$B:$B,0))</f>
        <v>Imminent</v>
      </c>
      <c r="M4" s="46"/>
      <c r="N4" s="47"/>
    </row>
    <row r="5" spans="1:14" x14ac:dyDescent="0.25">
      <c r="A5" s="33"/>
      <c r="B5" s="97" t="s">
        <v>15</v>
      </c>
      <c r="C5" s="97">
        <v>123</v>
      </c>
      <c r="D5" s="97" t="s">
        <v>16</v>
      </c>
      <c r="E5" s="97" t="s">
        <v>12</v>
      </c>
      <c r="F5" s="97">
        <v>2029</v>
      </c>
      <c r="G5" s="97" t="s">
        <v>9</v>
      </c>
      <c r="K5" s="45"/>
      <c r="L5" s="45"/>
    </row>
    <row r="6" spans="1:14" ht="17.25" x14ac:dyDescent="0.25">
      <c r="A6" s="33"/>
      <c r="B6" s="98" t="s">
        <v>17</v>
      </c>
      <c r="C6" s="98">
        <v>100</v>
      </c>
      <c r="D6" s="98" t="s">
        <v>6</v>
      </c>
      <c r="E6" s="98" t="s">
        <v>18</v>
      </c>
      <c r="F6" s="98">
        <v>2028</v>
      </c>
      <c r="G6" s="98" t="s">
        <v>9</v>
      </c>
      <c r="K6" s="45">
        <v>3140</v>
      </c>
      <c r="L6" s="45" t="str">
        <f>INDEX('AG-KIUC 1-33(a)_Project Queue'!$D:$D,MATCH($K6,'AG-KIUC 1-33(a)_Project Queue'!$B:$B,0))</f>
        <v>Prospect</v>
      </c>
      <c r="M6" s="46"/>
      <c r="N6" s="47"/>
    </row>
    <row r="7" spans="1:14" ht="17.25" x14ac:dyDescent="0.25">
      <c r="A7" s="33"/>
      <c r="B7" s="97" t="s">
        <v>19</v>
      </c>
      <c r="C7" s="97">
        <v>100</v>
      </c>
      <c r="D7" s="97" t="s">
        <v>6</v>
      </c>
      <c r="E7" s="97" t="s">
        <v>7</v>
      </c>
      <c r="F7" s="97" t="s">
        <v>20</v>
      </c>
      <c r="G7" s="97" t="s">
        <v>9</v>
      </c>
      <c r="K7" s="45">
        <v>3326</v>
      </c>
      <c r="L7" s="45" t="e">
        <f>INDEX('AG-KIUC 1-33(a)_Project Queue'!$D:$D,MATCH($K7,'AG-KIUC 1-33(a)_Project Queue'!$B:$B,0))</f>
        <v>#N/A</v>
      </c>
      <c r="M7" s="46"/>
      <c r="N7" s="47"/>
    </row>
    <row r="8" spans="1:14" x14ac:dyDescent="0.25">
      <c r="A8" s="33"/>
      <c r="B8" s="98">
        <v>3603</v>
      </c>
      <c r="C8" s="98">
        <v>220</v>
      </c>
      <c r="D8" s="98" t="s">
        <v>21</v>
      </c>
      <c r="E8" s="98" t="s">
        <v>7</v>
      </c>
      <c r="F8" s="98" t="s">
        <v>9</v>
      </c>
      <c r="G8" s="98" t="s">
        <v>9</v>
      </c>
      <c r="K8" s="45">
        <v>3603</v>
      </c>
      <c r="L8" s="45" t="str">
        <f>INDEX('AG-KIUC 1-33(a)_Project Queue'!$D:$D,MATCH($K8,'AG-KIUC 1-33(a)_Project Queue'!$B:$B,0))</f>
        <v>Suspect</v>
      </c>
      <c r="M8" s="46"/>
      <c r="N8" s="47"/>
    </row>
    <row r="9" spans="1:14" x14ac:dyDescent="0.25">
      <c r="A9" s="33"/>
      <c r="B9" s="97">
        <v>3645</v>
      </c>
      <c r="C9" s="97">
        <v>500</v>
      </c>
      <c r="D9" s="97" t="s">
        <v>21</v>
      </c>
      <c r="E9" s="97" t="s">
        <v>22</v>
      </c>
      <c r="F9" s="97" t="s">
        <v>9</v>
      </c>
      <c r="G9" s="97" t="s">
        <v>9</v>
      </c>
      <c r="K9" s="45">
        <v>3645</v>
      </c>
      <c r="L9" s="45" t="str">
        <f>INDEX('AG-KIUC 1-33(a)_Project Queue'!$D:$D,MATCH($K9,'AG-KIUC 1-33(a)_Project Queue'!$B:$B,0))</f>
        <v>Suspect</v>
      </c>
      <c r="M9" s="46"/>
      <c r="N9" s="47"/>
    </row>
    <row r="10" spans="1:14" ht="17.25" x14ac:dyDescent="0.25">
      <c r="A10" s="33"/>
      <c r="B10" s="98" t="s">
        <v>23</v>
      </c>
      <c r="C10" s="98">
        <v>600</v>
      </c>
      <c r="D10" s="98" t="s">
        <v>24</v>
      </c>
      <c r="E10" s="98" t="s">
        <v>18</v>
      </c>
      <c r="F10" s="98">
        <v>2030</v>
      </c>
      <c r="G10" s="98" t="s">
        <v>9</v>
      </c>
      <c r="K10" s="45">
        <v>3655</v>
      </c>
      <c r="L10" s="45" t="str">
        <f>INDEX('AG-KIUC 1-33(a)_Project Queue'!$D:$D,MATCH($K10,'AG-KIUC 1-33(a)_Project Queue'!$B:$B,0))</f>
        <v>Prospect</v>
      </c>
      <c r="M10" s="46"/>
      <c r="N10" s="47"/>
    </row>
    <row r="11" spans="1:14" x14ac:dyDescent="0.25">
      <c r="A11" s="33"/>
      <c r="B11" s="97">
        <v>3657</v>
      </c>
      <c r="C11" s="97">
        <v>200</v>
      </c>
      <c r="D11" s="97" t="s">
        <v>6</v>
      </c>
      <c r="E11" s="97" t="s">
        <v>12</v>
      </c>
      <c r="F11" s="97" t="s">
        <v>9</v>
      </c>
      <c r="G11" s="97" t="s">
        <v>9</v>
      </c>
      <c r="K11" s="45">
        <v>3657</v>
      </c>
      <c r="L11" s="45" t="str">
        <f>INDEX('AG-KIUC 1-33(a)_Project Queue'!$D:$D,MATCH($K11,'AG-KIUC 1-33(a)_Project Queue'!$B:$B,0))</f>
        <v>Prospect</v>
      </c>
      <c r="M11" s="46"/>
      <c r="N11" s="47"/>
    </row>
    <row r="12" spans="1:14" x14ac:dyDescent="0.25">
      <c r="A12" s="33"/>
      <c r="B12" s="98">
        <v>3671</v>
      </c>
      <c r="C12" s="98">
        <v>400</v>
      </c>
      <c r="D12" s="98" t="s">
        <v>25</v>
      </c>
      <c r="E12" s="98" t="s">
        <v>12</v>
      </c>
      <c r="F12" s="98" t="s">
        <v>9</v>
      </c>
      <c r="G12" s="98" t="s">
        <v>9</v>
      </c>
      <c r="K12" s="45">
        <v>3671</v>
      </c>
      <c r="L12" s="45" t="str">
        <f>INDEX('AG-KIUC 1-33(a)_Project Queue'!$D:$D,MATCH($K12,'AG-KIUC 1-33(a)_Project Queue'!$B:$B,0))</f>
        <v>Inquiry</v>
      </c>
      <c r="M12" s="46"/>
      <c r="N12" s="47"/>
    </row>
    <row r="13" spans="1:14" x14ac:dyDescent="0.25">
      <c r="A13" s="33"/>
      <c r="B13" s="97">
        <v>3686</v>
      </c>
      <c r="C13" s="97">
        <v>30</v>
      </c>
      <c r="D13" s="97" t="s">
        <v>25</v>
      </c>
      <c r="E13" s="97" t="s">
        <v>12</v>
      </c>
      <c r="F13" s="97" t="s">
        <v>9</v>
      </c>
      <c r="G13" s="97" t="s">
        <v>9</v>
      </c>
      <c r="K13" s="45">
        <v>3686</v>
      </c>
      <c r="L13" s="45" t="str">
        <f>INDEX('AG-KIUC 1-33(a)_Project Queue'!$D:$D,MATCH($K13,'AG-KIUC 1-33(a)_Project Queue'!$B:$B,0))</f>
        <v>Inquiry</v>
      </c>
      <c r="M13" s="46"/>
      <c r="N13" s="47"/>
    </row>
    <row r="14" spans="1:14" x14ac:dyDescent="0.25">
      <c r="A14" s="33"/>
      <c r="B14" s="98">
        <v>3741</v>
      </c>
      <c r="C14" s="98">
        <v>400</v>
      </c>
      <c r="D14" s="98" t="s">
        <v>6</v>
      </c>
      <c r="E14" s="98" t="s">
        <v>12</v>
      </c>
      <c r="F14" s="98" t="s">
        <v>9</v>
      </c>
      <c r="G14" s="98" t="s">
        <v>9</v>
      </c>
      <c r="K14" s="45">
        <v>3741</v>
      </c>
      <c r="L14" s="45" t="str">
        <f>INDEX('AG-KIUC 1-33(a)_Project Queue'!$D:$D,MATCH($K14,'AG-KIUC 1-33(a)_Project Queue'!$B:$B,0))</f>
        <v>Prospect</v>
      </c>
      <c r="M14" s="46"/>
      <c r="N14" s="47"/>
    </row>
    <row r="15" spans="1:14" x14ac:dyDescent="0.25">
      <c r="B15" s="97">
        <v>3774</v>
      </c>
      <c r="C15" s="97">
        <v>500</v>
      </c>
      <c r="D15" s="97" t="s">
        <v>21</v>
      </c>
      <c r="E15" s="97" t="s">
        <v>12</v>
      </c>
      <c r="F15" s="97" t="s">
        <v>9</v>
      </c>
      <c r="G15" s="97" t="s">
        <v>9</v>
      </c>
      <c r="K15" s="45">
        <v>3774</v>
      </c>
      <c r="L15" s="45" t="str">
        <f>INDEX('AG-KIUC 1-33(a)_Project Queue'!$D:$D,MATCH($K15,'AG-KIUC 1-33(a)_Project Queue'!$B:$B,0))</f>
        <v>Suspect</v>
      </c>
      <c r="M15" s="46"/>
      <c r="N15" s="47"/>
    </row>
    <row r="16" spans="1:14" x14ac:dyDescent="0.25">
      <c r="B16" s="98">
        <v>3775</v>
      </c>
      <c r="C16" s="98">
        <v>65</v>
      </c>
      <c r="D16" s="98" t="s">
        <v>21</v>
      </c>
      <c r="E16" s="98" t="s">
        <v>7</v>
      </c>
      <c r="F16" s="98" t="s">
        <v>9</v>
      </c>
      <c r="G16" s="98" t="s">
        <v>9</v>
      </c>
      <c r="K16" s="45">
        <v>3775</v>
      </c>
      <c r="L16" s="45" t="str">
        <f>INDEX('AG-KIUC 1-33(a)_Project Queue'!$D:$D,MATCH($K16,'AG-KIUC 1-33(a)_Project Queue'!$B:$B,0))</f>
        <v>Suspect</v>
      </c>
      <c r="M16" s="46"/>
      <c r="N16" s="47"/>
    </row>
    <row r="17" spans="2:14" x14ac:dyDescent="0.25">
      <c r="B17" s="97">
        <v>3782</v>
      </c>
      <c r="C17" s="97">
        <v>450</v>
      </c>
      <c r="D17" s="97" t="s">
        <v>21</v>
      </c>
      <c r="E17" s="97" t="s">
        <v>18</v>
      </c>
      <c r="F17" s="97" t="s">
        <v>9</v>
      </c>
      <c r="G17" s="97" t="s">
        <v>9</v>
      </c>
      <c r="K17" s="45">
        <v>3782</v>
      </c>
      <c r="L17" s="45" t="str">
        <f>INDEX('AG-KIUC 1-33(a)_Project Queue'!$D:$D,MATCH($K17,'AG-KIUC 1-33(a)_Project Queue'!$B:$B,0))</f>
        <v>Suspect</v>
      </c>
      <c r="M17" s="46"/>
      <c r="N17" s="47"/>
    </row>
    <row r="18" spans="2:14" x14ac:dyDescent="0.25">
      <c r="B18" s="98">
        <v>3941</v>
      </c>
      <c r="C18" s="98">
        <v>550</v>
      </c>
      <c r="D18" s="98" t="s">
        <v>6</v>
      </c>
      <c r="E18" s="98" t="s">
        <v>7</v>
      </c>
      <c r="F18" s="98" t="s">
        <v>9</v>
      </c>
      <c r="G18" s="98" t="s">
        <v>9</v>
      </c>
      <c r="K18" s="45">
        <v>3941</v>
      </c>
      <c r="L18" s="45" t="str">
        <f>INDEX('AG-KIUC 1-33(a)_Project Queue'!$D:$D,MATCH($K18,'AG-KIUC 1-33(a)_Project Queue'!$B:$B,0))</f>
        <v>Prospect</v>
      </c>
      <c r="M18" s="46"/>
      <c r="N18" s="47"/>
    </row>
    <row r="19" spans="2:14" x14ac:dyDescent="0.25">
      <c r="B19" s="97">
        <v>4004</v>
      </c>
      <c r="C19" s="97">
        <v>300</v>
      </c>
      <c r="D19" s="97" t="s">
        <v>25</v>
      </c>
      <c r="E19" s="97" t="s">
        <v>7</v>
      </c>
      <c r="F19" s="97" t="s">
        <v>9</v>
      </c>
      <c r="G19" s="97" t="s">
        <v>9</v>
      </c>
      <c r="K19" s="45">
        <v>4004</v>
      </c>
      <c r="L19" s="45" t="str">
        <f>INDEX('AG-KIUC 1-33(a)_Project Queue'!$D:$D,MATCH($K19,'AG-KIUC 1-33(a)_Project Queue'!$B:$B,0))</f>
        <v>Inquiry</v>
      </c>
      <c r="M19" s="46"/>
      <c r="N19" s="47"/>
    </row>
    <row r="20" spans="2:14" x14ac:dyDescent="0.25">
      <c r="B20" s="98">
        <v>4084</v>
      </c>
      <c r="C20" s="98">
        <v>400</v>
      </c>
      <c r="D20" s="98" t="s">
        <v>25</v>
      </c>
      <c r="E20" s="98" t="s">
        <v>12</v>
      </c>
      <c r="F20" s="98" t="s">
        <v>9</v>
      </c>
      <c r="G20" s="98" t="s">
        <v>9</v>
      </c>
      <c r="K20" s="45">
        <v>4084</v>
      </c>
      <c r="L20" s="45" t="str">
        <f>INDEX('AG-KIUC 1-33(a)_Project Queue'!$D:$D,MATCH($K20,'AG-KIUC 1-33(a)_Project Queue'!$B:$B,0))</f>
        <v>Inquiry</v>
      </c>
      <c r="M20" s="46"/>
      <c r="N20" s="47"/>
    </row>
    <row r="21" spans="2:14" ht="17.25" x14ac:dyDescent="0.25">
      <c r="B21" s="97">
        <v>4094</v>
      </c>
      <c r="C21" s="97">
        <v>500</v>
      </c>
      <c r="D21" s="97" t="s">
        <v>26</v>
      </c>
      <c r="E21" s="97" t="s">
        <v>7</v>
      </c>
      <c r="F21" s="97" t="s">
        <v>9</v>
      </c>
      <c r="G21" s="97" t="s">
        <v>9</v>
      </c>
      <c r="K21" s="45">
        <v>4094</v>
      </c>
      <c r="L21" s="45" t="str">
        <f>INDEX('AG-KIUC 1-33(a)_Project Queue'!$D:$D,MATCH($K21,'AG-KIUC 1-33(a)_Project Queue'!$B:$B,0))</f>
        <v>Inquiry</v>
      </c>
      <c r="M21" s="46"/>
      <c r="N21" s="47"/>
    </row>
    <row r="22" spans="2:14" x14ac:dyDescent="0.25">
      <c r="B22" s="98">
        <v>4304</v>
      </c>
      <c r="C22" s="98">
        <v>50</v>
      </c>
      <c r="D22" s="98" t="s">
        <v>21</v>
      </c>
      <c r="E22" s="98" t="s">
        <v>12</v>
      </c>
      <c r="F22" s="98" t="s">
        <v>9</v>
      </c>
      <c r="G22" s="98" t="s">
        <v>9</v>
      </c>
      <c r="K22" s="45">
        <v>4304</v>
      </c>
      <c r="L22" s="45" t="str">
        <f>INDEX('AG-KIUC 1-33(a)_Project Queue'!$D:$D,MATCH($K22,'AG-KIUC 1-33(a)_Project Queue'!$B:$B,0))</f>
        <v>Suspect</v>
      </c>
      <c r="M22" s="46"/>
      <c r="N22" s="47"/>
    </row>
    <row r="23" spans="2:14" ht="17.25" x14ac:dyDescent="0.25">
      <c r="B23" s="97" t="s">
        <v>27</v>
      </c>
      <c r="C23" s="97">
        <v>65</v>
      </c>
      <c r="D23" s="97" t="s">
        <v>6</v>
      </c>
      <c r="E23" s="97" t="s">
        <v>7</v>
      </c>
      <c r="F23" s="97" t="s">
        <v>9</v>
      </c>
      <c r="G23" s="97" t="s">
        <v>9</v>
      </c>
      <c r="K23" s="45">
        <v>4371</v>
      </c>
      <c r="L23" s="45" t="e">
        <f>INDEX('AG-KIUC 1-33(a)_Project Queue'!$D:$D,MATCH($K23,'AG-KIUC 1-33(a)_Project Queue'!$B:$B,0))</f>
        <v>#N/A</v>
      </c>
      <c r="M23" s="46"/>
      <c r="N23" s="47"/>
    </row>
    <row r="24" spans="2:14" ht="17.25" x14ac:dyDescent="0.25">
      <c r="B24" s="98" t="s">
        <v>28</v>
      </c>
      <c r="C24" s="98">
        <v>0</v>
      </c>
      <c r="D24" s="98" t="s">
        <v>25</v>
      </c>
      <c r="E24" s="98" t="s">
        <v>12</v>
      </c>
      <c r="F24" s="98" t="s">
        <v>9</v>
      </c>
      <c r="G24" s="98" t="s">
        <v>9</v>
      </c>
      <c r="K24" s="45">
        <v>4372</v>
      </c>
      <c r="L24" s="45" t="e">
        <f>INDEX('AG-KIUC 1-33(a)_Project Queue'!$D:$D,MATCH($K24,'AG-KIUC 1-33(a)_Project Queue'!$B:$B,0))</f>
        <v>#N/A</v>
      </c>
      <c r="M24" s="47"/>
      <c r="N24" s="47"/>
    </row>
    <row r="25" spans="2:14" ht="32.25" customHeight="1" x14ac:dyDescent="0.25">
      <c r="B25" s="175" t="s">
        <v>29</v>
      </c>
      <c r="C25" s="176"/>
      <c r="D25" s="176"/>
      <c r="E25" s="177"/>
      <c r="F25" s="96" t="s">
        <v>30</v>
      </c>
      <c r="G25" s="96" t="s">
        <v>31</v>
      </c>
      <c r="K25" s="45"/>
      <c r="L25" s="49" t="s">
        <v>148</v>
      </c>
      <c r="M25" s="47"/>
      <c r="N25" s="47"/>
    </row>
    <row r="26" spans="2:14" ht="141.75" customHeight="1" x14ac:dyDescent="0.25">
      <c r="B26" s="178" t="s">
        <v>32</v>
      </c>
      <c r="C26" s="178"/>
      <c r="D26" s="178"/>
      <c r="E26" s="178"/>
      <c r="F26" s="178"/>
      <c r="G26" s="178"/>
      <c r="H26" s="178"/>
      <c r="I26" s="178"/>
      <c r="J26" s="178"/>
      <c r="K26" s="178"/>
      <c r="L26" s="178"/>
    </row>
    <row r="28" spans="2:14" x14ac:dyDescent="0.25">
      <c r="F28" s="50"/>
    </row>
  </sheetData>
  <mergeCells count="2">
    <mergeCell ref="B25:E25"/>
    <mergeCell ref="B26:L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5B94-15D3-4956-8F9D-822F09F063B2}">
  <sheetPr>
    <tabColor theme="7"/>
  </sheetPr>
  <dimension ref="B1:B3"/>
  <sheetViews>
    <sheetView zoomScaleNormal="100" workbookViewId="0"/>
  </sheetViews>
  <sheetFormatPr defaultRowHeight="15" x14ac:dyDescent="0.25"/>
  <cols>
    <col min="1" max="1" width="3.140625" customWidth="1"/>
    <col min="2" max="2" width="11" bestFit="1" customWidth="1"/>
    <col min="7" max="7" width="14.5703125" bestFit="1" customWidth="1"/>
    <col min="8" max="8" width="35.28515625" bestFit="1" customWidth="1"/>
    <col min="9" max="9" width="6.28515625" bestFit="1" customWidth="1"/>
    <col min="10" max="10" width="12.85546875" bestFit="1" customWidth="1"/>
    <col min="11" max="11" width="23.140625" bestFit="1" customWidth="1"/>
  </cols>
  <sheetData>
    <row r="1" spans="2:2" x14ac:dyDescent="0.25">
      <c r="B1" s="29" t="s">
        <v>251</v>
      </c>
    </row>
    <row r="2" spans="2:2" x14ac:dyDescent="0.25">
      <c r="B2" s="12" t="s">
        <v>244</v>
      </c>
    </row>
    <row r="3" spans="2:2" x14ac:dyDescent="0.25">
      <c r="B3" s="211" t="s">
        <v>246</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CEE74-E7FC-4EB7-830D-0FB5A13A061E}">
  <sheetPr>
    <tabColor theme="7"/>
  </sheetPr>
  <dimension ref="B1:J29"/>
  <sheetViews>
    <sheetView zoomScaleNormal="100" workbookViewId="0"/>
  </sheetViews>
  <sheetFormatPr defaultRowHeight="15" x14ac:dyDescent="0.25"/>
  <cols>
    <col min="1" max="1" width="3.7109375" customWidth="1"/>
    <col min="2" max="2" width="16.42578125" bestFit="1" customWidth="1"/>
    <col min="3" max="3" width="10.5703125" bestFit="1" customWidth="1"/>
    <col min="4" max="4" width="11.7109375" bestFit="1" customWidth="1"/>
    <col min="5" max="10" width="10.140625" customWidth="1"/>
  </cols>
  <sheetData>
    <row r="1" spans="2:10" x14ac:dyDescent="0.25">
      <c r="B1" s="29" t="s">
        <v>252</v>
      </c>
    </row>
    <row r="2" spans="2:10" ht="15" customHeight="1" x14ac:dyDescent="0.25">
      <c r="B2" s="179"/>
      <c r="C2" s="180"/>
      <c r="D2" s="180"/>
      <c r="E2" s="179" t="s">
        <v>33</v>
      </c>
      <c r="F2" s="180"/>
      <c r="G2" s="180"/>
      <c r="H2" s="181" t="s">
        <v>34</v>
      </c>
      <c r="I2" s="182"/>
      <c r="J2" s="182"/>
    </row>
    <row r="3" spans="2:10" x14ac:dyDescent="0.25">
      <c r="B3" s="95" t="s">
        <v>0</v>
      </c>
      <c r="C3" s="95" t="s">
        <v>1</v>
      </c>
      <c r="D3" s="95" t="s">
        <v>2</v>
      </c>
      <c r="E3" s="95" t="s">
        <v>35</v>
      </c>
      <c r="F3" s="95" t="s">
        <v>36</v>
      </c>
      <c r="G3" s="95" t="s">
        <v>37</v>
      </c>
      <c r="H3" s="95" t="s">
        <v>35</v>
      </c>
      <c r="I3" s="95" t="s">
        <v>36</v>
      </c>
      <c r="J3" s="95" t="s">
        <v>37</v>
      </c>
    </row>
    <row r="4" spans="2:10" s="29" customFormat="1" x14ac:dyDescent="0.25">
      <c r="B4" s="103" t="s">
        <v>38</v>
      </c>
      <c r="C4" s="104">
        <f>SUM(C5:C26)</f>
        <v>6305</v>
      </c>
      <c r="D4" s="103"/>
      <c r="E4" s="103"/>
      <c r="F4" s="103"/>
      <c r="G4" s="103"/>
      <c r="H4" s="104">
        <f t="shared" ref="H4:J4" si="0">SUM(H5:H26)</f>
        <v>884.95</v>
      </c>
      <c r="I4" s="104">
        <f t="shared" si="0"/>
        <v>1774.1</v>
      </c>
      <c r="J4" s="104">
        <f t="shared" si="0"/>
        <v>2663.25</v>
      </c>
    </row>
    <row r="5" spans="2:10" x14ac:dyDescent="0.25">
      <c r="B5" s="97">
        <v>2868</v>
      </c>
      <c r="C5" s="97">
        <v>350</v>
      </c>
      <c r="D5" s="97" t="s">
        <v>6</v>
      </c>
      <c r="E5" s="99">
        <f>IFERROR(INDEX( 'Table 2'!C$3:C$7,MATCH($D5,'Table 2'!$B$3:$B$7,0)),0)</f>
        <v>0.3</v>
      </c>
      <c r="F5" s="99">
        <f>IFERROR(INDEX( 'Table 2'!D$3:D$7,MATCH($D5,'Table 2'!$B$3:$B$7,0)),0)</f>
        <v>0.5</v>
      </c>
      <c r="G5" s="99">
        <f>IFERROR(INDEX( 'Table 2'!E$3:E$7,MATCH($D5,'Table 2'!$B$3:$B$7,0)),0)</f>
        <v>0.7</v>
      </c>
      <c r="H5" s="100">
        <f>$C5*E5</f>
        <v>105</v>
      </c>
      <c r="I5" s="100">
        <f t="shared" ref="I5:J20" si="1">$C5*F5</f>
        <v>175</v>
      </c>
      <c r="J5" s="100">
        <f t="shared" si="1"/>
        <v>244.99999999999997</v>
      </c>
    </row>
    <row r="6" spans="2:10" x14ac:dyDescent="0.25">
      <c r="B6" s="98" t="s">
        <v>10</v>
      </c>
      <c r="C6" s="98">
        <v>402</v>
      </c>
      <c r="D6" s="98" t="s">
        <v>11</v>
      </c>
      <c r="E6" s="101">
        <f>IFERROR(INDEX( 'Table 2'!C$3:C$7,MATCH($D6,'Table 2'!$B$3:$B$7,0)),0)</f>
        <v>0.6</v>
      </c>
      <c r="F6" s="101">
        <f>IFERROR(INDEX( 'Table 2'!D$3:D$7,MATCH($D6,'Table 2'!$B$3:$B$7,0)),0)</f>
        <v>0.8</v>
      </c>
      <c r="G6" s="101">
        <f>IFERROR(INDEX( 'Table 2'!E$3:E$7,MATCH($D6,'Table 2'!$B$3:$B$7,0)),0)</f>
        <v>1</v>
      </c>
      <c r="H6" s="102">
        <f t="shared" ref="H6:J26" si="2">$C6*E6</f>
        <v>241.2</v>
      </c>
      <c r="I6" s="102">
        <f t="shared" si="1"/>
        <v>321.60000000000002</v>
      </c>
      <c r="J6" s="102">
        <f t="shared" si="1"/>
        <v>402</v>
      </c>
    </row>
    <row r="7" spans="2:10" x14ac:dyDescent="0.25">
      <c r="B7" s="97" t="s">
        <v>15</v>
      </c>
      <c r="C7" s="97">
        <v>123</v>
      </c>
      <c r="D7" s="97" t="s">
        <v>16</v>
      </c>
      <c r="E7" s="99">
        <f>IFERROR(INDEX( 'Table 2'!C$3:C$7,MATCH($D7,'Table 2'!$B$3:$B$7,0)),0)</f>
        <v>0</v>
      </c>
      <c r="F7" s="99">
        <f>IFERROR(INDEX( 'Table 2'!D$3:D$7,MATCH($D7,'Table 2'!$B$3:$B$7,0)),0)</f>
        <v>0</v>
      </c>
      <c r="G7" s="99">
        <f>IFERROR(INDEX( 'Table 2'!E$3:E$7,MATCH($D7,'Table 2'!$B$3:$B$7,0)),0)</f>
        <v>0</v>
      </c>
      <c r="H7" s="100">
        <f t="shared" si="2"/>
        <v>0</v>
      </c>
      <c r="I7" s="100">
        <f t="shared" si="1"/>
        <v>0</v>
      </c>
      <c r="J7" s="100">
        <f t="shared" si="1"/>
        <v>0</v>
      </c>
    </row>
    <row r="8" spans="2:10" x14ac:dyDescent="0.25">
      <c r="B8" s="98" t="s">
        <v>39</v>
      </c>
      <c r="C8" s="98">
        <v>100</v>
      </c>
      <c r="D8" s="98" t="s">
        <v>6</v>
      </c>
      <c r="E8" s="101">
        <f>IFERROR(INDEX( 'Table 2'!C$3:C$7,MATCH($D8,'Table 2'!$B$3:$B$7,0)),0)</f>
        <v>0.3</v>
      </c>
      <c r="F8" s="101">
        <f>IFERROR(INDEX( 'Table 2'!D$3:D$7,MATCH($D8,'Table 2'!$B$3:$B$7,0)),0)</f>
        <v>0.5</v>
      </c>
      <c r="G8" s="101">
        <f>IFERROR(INDEX( 'Table 2'!E$3:E$7,MATCH($D8,'Table 2'!$B$3:$B$7,0)),0)</f>
        <v>0.7</v>
      </c>
      <c r="H8" s="102">
        <f t="shared" si="2"/>
        <v>30</v>
      </c>
      <c r="I8" s="102">
        <f t="shared" si="1"/>
        <v>50</v>
      </c>
      <c r="J8" s="102">
        <f t="shared" si="1"/>
        <v>70</v>
      </c>
    </row>
    <row r="9" spans="2:10" x14ac:dyDescent="0.25">
      <c r="B9" s="97">
        <v>3326</v>
      </c>
      <c r="C9" s="97">
        <v>100</v>
      </c>
      <c r="D9" s="97" t="s">
        <v>6</v>
      </c>
      <c r="E9" s="99">
        <f>IFERROR(INDEX( 'Table 2'!C$3:C$7,MATCH($D9,'Table 2'!$B$3:$B$7,0)),0)</f>
        <v>0.3</v>
      </c>
      <c r="F9" s="99">
        <f>IFERROR(INDEX( 'Table 2'!D$3:D$7,MATCH($D9,'Table 2'!$B$3:$B$7,0)),0)</f>
        <v>0.5</v>
      </c>
      <c r="G9" s="99">
        <f>IFERROR(INDEX( 'Table 2'!E$3:E$7,MATCH($D9,'Table 2'!$B$3:$B$7,0)),0)</f>
        <v>0.7</v>
      </c>
      <c r="H9" s="100">
        <f t="shared" si="2"/>
        <v>30</v>
      </c>
      <c r="I9" s="100">
        <f t="shared" si="1"/>
        <v>50</v>
      </c>
      <c r="J9" s="100">
        <f t="shared" si="1"/>
        <v>70</v>
      </c>
    </row>
    <row r="10" spans="2:10" x14ac:dyDescent="0.25">
      <c r="B10" s="98">
        <v>3603</v>
      </c>
      <c r="C10" s="98">
        <v>220</v>
      </c>
      <c r="D10" s="98" t="s">
        <v>21</v>
      </c>
      <c r="E10" s="101">
        <f>IFERROR(INDEX( 'Table 2'!C$3:C$7,MATCH($D10,'Table 2'!$B$3:$B$7,0)),0)</f>
        <v>0.05</v>
      </c>
      <c r="F10" s="101">
        <f>IFERROR(INDEX( 'Table 2'!D$3:D$7,MATCH($D10,'Table 2'!$B$3:$B$7,0)),0)</f>
        <v>0.2</v>
      </c>
      <c r="G10" s="101">
        <f>IFERROR(INDEX( 'Table 2'!E$3:E$7,MATCH($D10,'Table 2'!$B$3:$B$7,0)),0)</f>
        <v>0.35</v>
      </c>
      <c r="H10" s="102">
        <f t="shared" si="2"/>
        <v>11</v>
      </c>
      <c r="I10" s="102">
        <f t="shared" si="1"/>
        <v>44</v>
      </c>
      <c r="J10" s="102">
        <f t="shared" si="1"/>
        <v>77</v>
      </c>
    </row>
    <row r="11" spans="2:10" x14ac:dyDescent="0.25">
      <c r="B11" s="97">
        <v>3645</v>
      </c>
      <c r="C11" s="97">
        <v>500</v>
      </c>
      <c r="D11" s="97" t="s">
        <v>21</v>
      </c>
      <c r="E11" s="99">
        <f>IFERROR(INDEX( 'Table 2'!C$3:C$7,MATCH($D11,'Table 2'!$B$3:$B$7,0)),0)</f>
        <v>0.05</v>
      </c>
      <c r="F11" s="99">
        <f>IFERROR(INDEX( 'Table 2'!D$3:D$7,MATCH($D11,'Table 2'!$B$3:$B$7,0)),0)</f>
        <v>0.2</v>
      </c>
      <c r="G11" s="99">
        <f>IFERROR(INDEX( 'Table 2'!E$3:E$7,MATCH($D11,'Table 2'!$B$3:$B$7,0)),0)</f>
        <v>0.35</v>
      </c>
      <c r="H11" s="100">
        <f t="shared" si="2"/>
        <v>25</v>
      </c>
      <c r="I11" s="100">
        <f t="shared" si="1"/>
        <v>100</v>
      </c>
      <c r="J11" s="100">
        <f t="shared" si="1"/>
        <v>175</v>
      </c>
    </row>
    <row r="12" spans="2:10" x14ac:dyDescent="0.25">
      <c r="B12" s="98" t="s">
        <v>40</v>
      </c>
      <c r="C12" s="98">
        <v>600</v>
      </c>
      <c r="D12" s="98" t="s">
        <v>41</v>
      </c>
      <c r="E12" s="101">
        <f>IFERROR(INDEX( 'Table 2'!C$3:C$7,MATCH($D12,'Table 2'!$B$3:$B$7,0)),0)</f>
        <v>0</v>
      </c>
      <c r="F12" s="101">
        <f>IFERROR(INDEX( 'Table 2'!D$3:D$7,MATCH($D12,'Table 2'!$B$3:$B$7,0)),0)</f>
        <v>0</v>
      </c>
      <c r="G12" s="101">
        <f>IFERROR(INDEX( 'Table 2'!E$3:E$7,MATCH($D12,'Table 2'!$B$3:$B$7,0)),0)</f>
        <v>0</v>
      </c>
      <c r="H12" s="102">
        <f t="shared" si="2"/>
        <v>0</v>
      </c>
      <c r="I12" s="102">
        <f t="shared" si="1"/>
        <v>0</v>
      </c>
      <c r="J12" s="102">
        <f t="shared" si="1"/>
        <v>0</v>
      </c>
    </row>
    <row r="13" spans="2:10" x14ac:dyDescent="0.25">
      <c r="B13" s="97">
        <v>3657</v>
      </c>
      <c r="C13" s="97">
        <v>200</v>
      </c>
      <c r="D13" s="97" t="s">
        <v>6</v>
      </c>
      <c r="E13" s="99">
        <f>IFERROR(INDEX( 'Table 2'!C$3:C$7,MATCH($D13,'Table 2'!$B$3:$B$7,0)),0)</f>
        <v>0.3</v>
      </c>
      <c r="F13" s="99">
        <f>IFERROR(INDEX( 'Table 2'!D$3:D$7,MATCH($D13,'Table 2'!$B$3:$B$7,0)),0)</f>
        <v>0.5</v>
      </c>
      <c r="G13" s="99">
        <f>IFERROR(INDEX( 'Table 2'!E$3:E$7,MATCH($D13,'Table 2'!$B$3:$B$7,0)),0)</f>
        <v>0.7</v>
      </c>
      <c r="H13" s="100">
        <f t="shared" si="2"/>
        <v>60</v>
      </c>
      <c r="I13" s="100">
        <f t="shared" si="1"/>
        <v>100</v>
      </c>
      <c r="J13" s="100">
        <f t="shared" si="1"/>
        <v>140</v>
      </c>
    </row>
    <row r="14" spans="2:10" x14ac:dyDescent="0.25">
      <c r="B14" s="98">
        <v>3671</v>
      </c>
      <c r="C14" s="98">
        <v>400</v>
      </c>
      <c r="D14" s="98" t="s">
        <v>25</v>
      </c>
      <c r="E14" s="101">
        <f>IFERROR(INDEX( 'Table 2'!C$3:C$7,MATCH($D14,'Table 2'!$B$3:$B$7,0)),0)</f>
        <v>0</v>
      </c>
      <c r="F14" s="101">
        <f>IFERROR(INDEX( 'Table 2'!D$3:D$7,MATCH($D14,'Table 2'!$B$3:$B$7,0)),0)</f>
        <v>0.1</v>
      </c>
      <c r="G14" s="101">
        <f>IFERROR(INDEX( 'Table 2'!E$3:E$7,MATCH($D14,'Table 2'!$B$3:$B$7,0)),0)</f>
        <v>0.2</v>
      </c>
      <c r="H14" s="102">
        <f t="shared" si="2"/>
        <v>0</v>
      </c>
      <c r="I14" s="102">
        <f t="shared" si="1"/>
        <v>40</v>
      </c>
      <c r="J14" s="102">
        <f t="shared" si="1"/>
        <v>80</v>
      </c>
    </row>
    <row r="15" spans="2:10" x14ac:dyDescent="0.25">
      <c r="B15" s="97">
        <v>3686</v>
      </c>
      <c r="C15" s="97">
        <v>30</v>
      </c>
      <c r="D15" s="97" t="s">
        <v>25</v>
      </c>
      <c r="E15" s="99">
        <f>IFERROR(INDEX( 'Table 2'!C$3:C$7,MATCH($D15,'Table 2'!$B$3:$B$7,0)),0)</f>
        <v>0</v>
      </c>
      <c r="F15" s="99">
        <f>IFERROR(INDEX( 'Table 2'!D$3:D$7,MATCH($D15,'Table 2'!$B$3:$B$7,0)),0)</f>
        <v>0.1</v>
      </c>
      <c r="G15" s="99">
        <f>IFERROR(INDEX( 'Table 2'!E$3:E$7,MATCH($D15,'Table 2'!$B$3:$B$7,0)),0)</f>
        <v>0.2</v>
      </c>
      <c r="H15" s="100">
        <f t="shared" si="2"/>
        <v>0</v>
      </c>
      <c r="I15" s="100">
        <f t="shared" si="1"/>
        <v>3</v>
      </c>
      <c r="J15" s="100">
        <f t="shared" si="1"/>
        <v>6</v>
      </c>
    </row>
    <row r="16" spans="2:10" x14ac:dyDescent="0.25">
      <c r="B16" s="98">
        <v>3741</v>
      </c>
      <c r="C16" s="98">
        <v>400</v>
      </c>
      <c r="D16" s="98" t="s">
        <v>6</v>
      </c>
      <c r="E16" s="101">
        <f>IFERROR(INDEX( 'Table 2'!C$3:C$7,MATCH($D16,'Table 2'!$B$3:$B$7,0)),0)</f>
        <v>0.3</v>
      </c>
      <c r="F16" s="101">
        <f>IFERROR(INDEX( 'Table 2'!D$3:D$7,MATCH($D16,'Table 2'!$B$3:$B$7,0)),0)</f>
        <v>0.5</v>
      </c>
      <c r="G16" s="101">
        <f>IFERROR(INDEX( 'Table 2'!E$3:E$7,MATCH($D16,'Table 2'!$B$3:$B$7,0)),0)</f>
        <v>0.7</v>
      </c>
      <c r="H16" s="102">
        <f t="shared" si="2"/>
        <v>120</v>
      </c>
      <c r="I16" s="102">
        <f t="shared" si="1"/>
        <v>200</v>
      </c>
      <c r="J16" s="102">
        <f t="shared" si="1"/>
        <v>280</v>
      </c>
    </row>
    <row r="17" spans="2:10" x14ac:dyDescent="0.25">
      <c r="B17" s="97">
        <v>3774</v>
      </c>
      <c r="C17" s="97">
        <v>500</v>
      </c>
      <c r="D17" s="97" t="s">
        <v>21</v>
      </c>
      <c r="E17" s="99">
        <f>IFERROR(INDEX( 'Table 2'!C$3:C$7,MATCH($D17,'Table 2'!$B$3:$B$7,0)),0)</f>
        <v>0.05</v>
      </c>
      <c r="F17" s="99">
        <f>IFERROR(INDEX( 'Table 2'!D$3:D$7,MATCH($D17,'Table 2'!$B$3:$B$7,0)),0)</f>
        <v>0.2</v>
      </c>
      <c r="G17" s="99">
        <f>IFERROR(INDEX( 'Table 2'!E$3:E$7,MATCH($D17,'Table 2'!$B$3:$B$7,0)),0)</f>
        <v>0.35</v>
      </c>
      <c r="H17" s="100">
        <f t="shared" si="2"/>
        <v>25</v>
      </c>
      <c r="I17" s="100">
        <f t="shared" si="1"/>
        <v>100</v>
      </c>
      <c r="J17" s="100">
        <f t="shared" si="1"/>
        <v>175</v>
      </c>
    </row>
    <row r="18" spans="2:10" x14ac:dyDescent="0.25">
      <c r="B18" s="98">
        <v>3775</v>
      </c>
      <c r="C18" s="98">
        <v>65</v>
      </c>
      <c r="D18" s="98" t="s">
        <v>21</v>
      </c>
      <c r="E18" s="101">
        <f>IFERROR(INDEX( 'Table 2'!C$3:C$7,MATCH($D18,'Table 2'!$B$3:$B$7,0)),0)</f>
        <v>0.05</v>
      </c>
      <c r="F18" s="101">
        <f>IFERROR(INDEX( 'Table 2'!D$3:D$7,MATCH($D18,'Table 2'!$B$3:$B$7,0)),0)</f>
        <v>0.2</v>
      </c>
      <c r="G18" s="101">
        <f>IFERROR(INDEX( 'Table 2'!E$3:E$7,MATCH($D18,'Table 2'!$B$3:$B$7,0)),0)</f>
        <v>0.35</v>
      </c>
      <c r="H18" s="102">
        <f t="shared" si="2"/>
        <v>3.25</v>
      </c>
      <c r="I18" s="102">
        <f t="shared" si="1"/>
        <v>13</v>
      </c>
      <c r="J18" s="102">
        <f t="shared" si="1"/>
        <v>22.75</v>
      </c>
    </row>
    <row r="19" spans="2:10" x14ac:dyDescent="0.25">
      <c r="B19" s="97">
        <v>3782</v>
      </c>
      <c r="C19" s="97">
        <v>450</v>
      </c>
      <c r="D19" s="97" t="s">
        <v>21</v>
      </c>
      <c r="E19" s="99">
        <f>IFERROR(INDEX( 'Table 2'!C$3:C$7,MATCH($D19,'Table 2'!$B$3:$B$7,0)),0)</f>
        <v>0.05</v>
      </c>
      <c r="F19" s="99">
        <f>IFERROR(INDEX( 'Table 2'!D$3:D$7,MATCH($D19,'Table 2'!$B$3:$B$7,0)),0)</f>
        <v>0.2</v>
      </c>
      <c r="G19" s="99">
        <f>IFERROR(INDEX( 'Table 2'!E$3:E$7,MATCH($D19,'Table 2'!$B$3:$B$7,0)),0)</f>
        <v>0.35</v>
      </c>
      <c r="H19" s="100">
        <f t="shared" si="2"/>
        <v>22.5</v>
      </c>
      <c r="I19" s="100">
        <f t="shared" si="1"/>
        <v>90</v>
      </c>
      <c r="J19" s="100">
        <f t="shared" si="1"/>
        <v>157.5</v>
      </c>
    </row>
    <row r="20" spans="2:10" x14ac:dyDescent="0.25">
      <c r="B20" s="98">
        <v>3941</v>
      </c>
      <c r="C20" s="98">
        <v>550</v>
      </c>
      <c r="D20" s="98" t="s">
        <v>6</v>
      </c>
      <c r="E20" s="101">
        <f>IFERROR(INDEX( 'Table 2'!C$3:C$7,MATCH($D20,'Table 2'!$B$3:$B$7,0)),0)</f>
        <v>0.3</v>
      </c>
      <c r="F20" s="101">
        <f>IFERROR(INDEX( 'Table 2'!D$3:D$7,MATCH($D20,'Table 2'!$B$3:$B$7,0)),0)</f>
        <v>0.5</v>
      </c>
      <c r="G20" s="101">
        <f>IFERROR(INDEX( 'Table 2'!E$3:E$7,MATCH($D20,'Table 2'!$B$3:$B$7,0)),0)</f>
        <v>0.7</v>
      </c>
      <c r="H20" s="102">
        <f t="shared" si="2"/>
        <v>165</v>
      </c>
      <c r="I20" s="102">
        <f t="shared" si="1"/>
        <v>275</v>
      </c>
      <c r="J20" s="102">
        <f t="shared" si="1"/>
        <v>385</v>
      </c>
    </row>
    <row r="21" spans="2:10" x14ac:dyDescent="0.25">
      <c r="B21" s="97">
        <v>4004</v>
      </c>
      <c r="C21" s="97">
        <v>300</v>
      </c>
      <c r="D21" s="97" t="s">
        <v>25</v>
      </c>
      <c r="E21" s="99">
        <f>IFERROR(INDEX( 'Table 2'!C$3:C$7,MATCH($D21,'Table 2'!$B$3:$B$7,0)),0)</f>
        <v>0</v>
      </c>
      <c r="F21" s="99">
        <f>IFERROR(INDEX( 'Table 2'!D$3:D$7,MATCH($D21,'Table 2'!$B$3:$B$7,0)),0)</f>
        <v>0.1</v>
      </c>
      <c r="G21" s="99">
        <f>IFERROR(INDEX( 'Table 2'!E$3:E$7,MATCH($D21,'Table 2'!$B$3:$B$7,0)),0)</f>
        <v>0.2</v>
      </c>
      <c r="H21" s="100">
        <f t="shared" si="2"/>
        <v>0</v>
      </c>
      <c r="I21" s="100">
        <f t="shared" si="2"/>
        <v>30</v>
      </c>
      <c r="J21" s="100">
        <f t="shared" si="2"/>
        <v>60</v>
      </c>
    </row>
    <row r="22" spans="2:10" x14ac:dyDescent="0.25">
      <c r="B22" s="98">
        <v>4084</v>
      </c>
      <c r="C22" s="98">
        <v>400</v>
      </c>
      <c r="D22" s="98" t="s">
        <v>25</v>
      </c>
      <c r="E22" s="101">
        <f>IFERROR(INDEX( 'Table 2'!C$3:C$7,MATCH($D22,'Table 2'!$B$3:$B$7,0)),0)</f>
        <v>0</v>
      </c>
      <c r="F22" s="101">
        <f>IFERROR(INDEX( 'Table 2'!D$3:D$7,MATCH($D22,'Table 2'!$B$3:$B$7,0)),0)</f>
        <v>0.1</v>
      </c>
      <c r="G22" s="101">
        <f>IFERROR(INDEX( 'Table 2'!E$3:E$7,MATCH($D22,'Table 2'!$B$3:$B$7,0)),0)</f>
        <v>0.2</v>
      </c>
      <c r="H22" s="102">
        <f t="shared" si="2"/>
        <v>0</v>
      </c>
      <c r="I22" s="102">
        <f t="shared" si="2"/>
        <v>40</v>
      </c>
      <c r="J22" s="102">
        <f t="shared" si="2"/>
        <v>80</v>
      </c>
    </row>
    <row r="23" spans="2:10" x14ac:dyDescent="0.25">
      <c r="B23" s="97">
        <v>4094</v>
      </c>
      <c r="C23" s="97">
        <v>500</v>
      </c>
      <c r="D23" s="97" t="s">
        <v>21</v>
      </c>
      <c r="E23" s="99">
        <f>IFERROR(INDEX( 'Table 2'!C$3:C$7,MATCH($D23,'Table 2'!$B$3:$B$7,0)),0)</f>
        <v>0.05</v>
      </c>
      <c r="F23" s="99">
        <f>IFERROR(INDEX( 'Table 2'!D$3:D$7,MATCH($D23,'Table 2'!$B$3:$B$7,0)),0)</f>
        <v>0.2</v>
      </c>
      <c r="G23" s="99">
        <f>IFERROR(INDEX( 'Table 2'!E$3:E$7,MATCH($D23,'Table 2'!$B$3:$B$7,0)),0)</f>
        <v>0.35</v>
      </c>
      <c r="H23" s="100">
        <f t="shared" si="2"/>
        <v>25</v>
      </c>
      <c r="I23" s="100">
        <f t="shared" si="2"/>
        <v>100</v>
      </c>
      <c r="J23" s="100">
        <f t="shared" si="2"/>
        <v>175</v>
      </c>
    </row>
    <row r="24" spans="2:10" x14ac:dyDescent="0.25">
      <c r="B24" s="98">
        <v>4304</v>
      </c>
      <c r="C24" s="98">
        <v>50</v>
      </c>
      <c r="D24" s="98" t="s">
        <v>21</v>
      </c>
      <c r="E24" s="101">
        <f>IFERROR(INDEX( 'Table 2'!C$3:C$7,MATCH($D24,'Table 2'!$B$3:$B$7,0)),0)</f>
        <v>0.05</v>
      </c>
      <c r="F24" s="101">
        <f>IFERROR(INDEX( 'Table 2'!D$3:D$7,MATCH($D24,'Table 2'!$B$3:$B$7,0)),0)</f>
        <v>0.2</v>
      </c>
      <c r="G24" s="101">
        <f>IFERROR(INDEX( 'Table 2'!E$3:E$7,MATCH($D24,'Table 2'!$B$3:$B$7,0)),0)</f>
        <v>0.35</v>
      </c>
      <c r="H24" s="102">
        <f t="shared" si="2"/>
        <v>2.5</v>
      </c>
      <c r="I24" s="102">
        <f t="shared" si="2"/>
        <v>10</v>
      </c>
      <c r="J24" s="102">
        <f t="shared" si="2"/>
        <v>17.5</v>
      </c>
    </row>
    <row r="25" spans="2:10" x14ac:dyDescent="0.25">
      <c r="B25" s="97">
        <v>4371</v>
      </c>
      <c r="C25" s="97">
        <v>65</v>
      </c>
      <c r="D25" s="97" t="s">
        <v>6</v>
      </c>
      <c r="E25" s="99">
        <f>IFERROR(INDEX( 'Table 2'!C$3:C$7,MATCH($D25,'Table 2'!$B$3:$B$7,0)),0)</f>
        <v>0.3</v>
      </c>
      <c r="F25" s="99">
        <f>IFERROR(INDEX( 'Table 2'!D$3:D$7,MATCH($D25,'Table 2'!$B$3:$B$7,0)),0)</f>
        <v>0.5</v>
      </c>
      <c r="G25" s="99">
        <f>IFERROR(INDEX( 'Table 2'!E$3:E$7,MATCH($D25,'Table 2'!$B$3:$B$7,0)),0)</f>
        <v>0.7</v>
      </c>
      <c r="H25" s="100">
        <f t="shared" si="2"/>
        <v>19.5</v>
      </c>
      <c r="I25" s="100">
        <f t="shared" si="2"/>
        <v>32.5</v>
      </c>
      <c r="J25" s="100">
        <f t="shared" si="2"/>
        <v>45.5</v>
      </c>
    </row>
    <row r="26" spans="2:10" x14ac:dyDescent="0.25">
      <c r="B26" s="98">
        <v>4372</v>
      </c>
      <c r="C26" s="98">
        <v>0</v>
      </c>
      <c r="D26" s="98" t="s">
        <v>25</v>
      </c>
      <c r="E26" s="101">
        <f>IFERROR(INDEX( 'Table 2'!C$3:C$7,MATCH($D26,'Table 2'!$B$3:$B$7,0)),0)</f>
        <v>0</v>
      </c>
      <c r="F26" s="101">
        <f>IFERROR(INDEX( 'Table 2'!D$3:D$7,MATCH($D26,'Table 2'!$B$3:$B$7,0)),0)</f>
        <v>0.1</v>
      </c>
      <c r="G26" s="101">
        <f>IFERROR(INDEX( 'Table 2'!E$3:E$7,MATCH($D26,'Table 2'!$B$3:$B$7,0)),0)</f>
        <v>0.2</v>
      </c>
      <c r="H26" s="102">
        <f t="shared" si="2"/>
        <v>0</v>
      </c>
      <c r="I26" s="102">
        <f t="shared" si="2"/>
        <v>0</v>
      </c>
      <c r="J26" s="102">
        <f t="shared" si="2"/>
        <v>0</v>
      </c>
    </row>
    <row r="29" spans="2:10" x14ac:dyDescent="0.25">
      <c r="I29" s="3"/>
    </row>
  </sheetData>
  <mergeCells count="3">
    <mergeCell ref="B2:D2"/>
    <mergeCell ref="E2:G2"/>
    <mergeCell ref="H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5517-B77F-4B75-8D90-E506795FB5B0}">
  <sheetPr>
    <tabColor theme="7"/>
  </sheetPr>
  <dimension ref="B1:T20"/>
  <sheetViews>
    <sheetView zoomScaleNormal="100" workbookViewId="0"/>
  </sheetViews>
  <sheetFormatPr defaultColWidth="9.140625" defaultRowHeight="15" x14ac:dyDescent="0.25"/>
  <cols>
    <col min="1" max="1" width="3.28515625" style="51" customWidth="1"/>
    <col min="2" max="2" width="14.42578125" style="51" customWidth="1"/>
    <col min="3" max="3" width="10.28515625" style="51" customWidth="1"/>
    <col min="4" max="4" width="11.5703125" style="52" bestFit="1" customWidth="1"/>
    <col min="5" max="5" width="7.5703125" style="51" bestFit="1" customWidth="1"/>
    <col min="6" max="6" width="7.7109375" style="51" bestFit="1" customWidth="1"/>
    <col min="7" max="8" width="9.42578125" style="51" bestFit="1" customWidth="1"/>
    <col min="9" max="10" width="11.7109375" style="51" customWidth="1"/>
    <col min="11" max="11" width="11.140625" style="51" bestFit="1" customWidth="1"/>
    <col min="12" max="12" width="9.7109375" style="51" bestFit="1" customWidth="1"/>
    <col min="13" max="13" width="7.42578125" style="51" bestFit="1" customWidth="1"/>
    <col min="14" max="14" width="9.42578125" style="51" bestFit="1" customWidth="1"/>
    <col min="15" max="15" width="8.42578125" style="51" bestFit="1" customWidth="1"/>
    <col min="16" max="16" width="7.7109375" style="51" customWidth="1"/>
    <col min="17" max="17" width="7" style="51" bestFit="1" customWidth="1"/>
    <col min="18" max="19" width="13.140625" style="51" customWidth="1"/>
    <col min="20" max="20" width="13.140625" style="53" customWidth="1"/>
    <col min="21" max="21" width="13.140625" style="51" customWidth="1"/>
    <col min="22" max="22" width="33.140625" style="51" bestFit="1" customWidth="1"/>
    <col min="23" max="23" width="35.7109375" style="51" customWidth="1"/>
    <col min="24" max="24" width="38.42578125" style="51" customWidth="1"/>
    <col min="25" max="25" width="29" style="51" bestFit="1" customWidth="1"/>
    <col min="26" max="26" width="20.5703125" style="51" bestFit="1" customWidth="1"/>
    <col min="27" max="27" width="14" style="51" customWidth="1"/>
    <col min="28" max="28" width="11.7109375" style="51" customWidth="1"/>
    <col min="29" max="29" width="14.7109375" style="51" customWidth="1"/>
    <col min="30" max="30" width="11.7109375" style="51" customWidth="1"/>
    <col min="31" max="36" width="13" style="51" customWidth="1"/>
    <col min="37" max="38" width="9.42578125" style="51" bestFit="1" customWidth="1"/>
    <col min="39" max="39" width="10.42578125" style="51" customWidth="1"/>
    <col min="40" max="40" width="12.140625" style="51" customWidth="1"/>
    <col min="41" max="44" width="12.7109375" style="51" customWidth="1"/>
    <col min="45" max="16384" width="9.140625" style="51"/>
  </cols>
  <sheetData>
    <row r="1" spans="2:20" x14ac:dyDescent="0.25">
      <c r="B1" s="212" t="s">
        <v>253</v>
      </c>
    </row>
    <row r="2" spans="2:20" s="70" customFormat="1" x14ac:dyDescent="0.25">
      <c r="D2" s="52"/>
      <c r="E2" s="54" t="s">
        <v>149</v>
      </c>
      <c r="F2" s="54" t="s">
        <v>124</v>
      </c>
      <c r="G2" s="54" t="s">
        <v>25</v>
      </c>
      <c r="H2" s="54" t="s">
        <v>21</v>
      </c>
      <c r="I2" s="54" t="s">
        <v>6</v>
      </c>
      <c r="J2" s="54" t="s">
        <v>11</v>
      </c>
      <c r="K2" s="54" t="s">
        <v>120</v>
      </c>
      <c r="L2" s="54" t="s">
        <v>7</v>
      </c>
      <c r="M2" s="54" t="s">
        <v>12</v>
      </c>
      <c r="N2" s="54" t="s">
        <v>18</v>
      </c>
      <c r="O2" s="54" t="s">
        <v>22</v>
      </c>
      <c r="S2" s="54"/>
      <c r="T2" s="72"/>
    </row>
    <row r="3" spans="2:20" s="70" customFormat="1" x14ac:dyDescent="0.25">
      <c r="B3" s="185"/>
      <c r="C3" s="186"/>
      <c r="D3" s="73"/>
      <c r="E3" s="73" t="s">
        <v>190</v>
      </c>
      <c r="F3" s="73" t="s">
        <v>190</v>
      </c>
      <c r="G3" s="123" t="s">
        <v>190</v>
      </c>
      <c r="H3" s="123" t="s">
        <v>190</v>
      </c>
      <c r="I3" s="123" t="s">
        <v>190</v>
      </c>
      <c r="J3" s="123" t="s">
        <v>190</v>
      </c>
      <c r="K3" s="123" t="s">
        <v>190</v>
      </c>
      <c r="L3" s="73" t="s">
        <v>190</v>
      </c>
      <c r="M3" s="73" t="s">
        <v>190</v>
      </c>
      <c r="N3" s="73" t="s">
        <v>190</v>
      </c>
      <c r="O3" s="73" t="s">
        <v>190</v>
      </c>
      <c r="P3" s="123" t="s">
        <v>190</v>
      </c>
      <c r="Q3" s="123" t="s">
        <v>190</v>
      </c>
      <c r="S3" s="54"/>
      <c r="T3" s="72"/>
    </row>
    <row r="4" spans="2:20" s="70" customFormat="1" ht="45" x14ac:dyDescent="0.25">
      <c r="B4" s="187"/>
      <c r="C4" s="188"/>
      <c r="D4" s="55" t="s">
        <v>176</v>
      </c>
      <c r="E4" s="55" t="s">
        <v>152</v>
      </c>
      <c r="F4" s="55" t="s">
        <v>153</v>
      </c>
      <c r="G4" s="123" t="s">
        <v>154</v>
      </c>
      <c r="H4" s="123" t="s">
        <v>155</v>
      </c>
      <c r="I4" s="123" t="s">
        <v>156</v>
      </c>
      <c r="J4" s="123" t="s">
        <v>157</v>
      </c>
      <c r="K4" s="123" t="s">
        <v>158</v>
      </c>
      <c r="L4" s="55" t="s">
        <v>7</v>
      </c>
      <c r="M4" s="55" t="s">
        <v>12</v>
      </c>
      <c r="N4" s="55" t="s">
        <v>18</v>
      </c>
      <c r="O4" s="55" t="s">
        <v>159</v>
      </c>
      <c r="P4" s="123" t="s">
        <v>160</v>
      </c>
      <c r="Q4" s="123" t="s">
        <v>161</v>
      </c>
      <c r="S4" s="54"/>
      <c r="T4" s="72"/>
    </row>
    <row r="5" spans="2:20" s="70" customFormat="1" ht="21" customHeight="1" x14ac:dyDescent="0.25">
      <c r="B5" s="183" t="s">
        <v>166</v>
      </c>
      <c r="C5" s="184"/>
      <c r="D5" s="74">
        <v>45688</v>
      </c>
      <c r="E5" s="60"/>
      <c r="F5" s="60">
        <v>17</v>
      </c>
      <c r="G5" s="125">
        <v>4</v>
      </c>
      <c r="H5" s="125">
        <v>5</v>
      </c>
      <c r="I5" s="125">
        <v>7</v>
      </c>
      <c r="J5" s="125">
        <v>1</v>
      </c>
      <c r="K5" s="125">
        <v>0</v>
      </c>
      <c r="L5" s="60"/>
      <c r="M5" s="60"/>
      <c r="N5" s="60"/>
      <c r="O5" s="60"/>
      <c r="P5" s="125">
        <v>5</v>
      </c>
      <c r="Q5" s="125"/>
      <c r="T5" s="72"/>
    </row>
    <row r="6" spans="2:20" s="70" customFormat="1" ht="21" customHeight="1" x14ac:dyDescent="0.25">
      <c r="B6" s="189" t="s">
        <v>167</v>
      </c>
      <c r="C6" s="190"/>
      <c r="D6" s="75">
        <v>45716</v>
      </c>
      <c r="E6" s="58"/>
      <c r="F6" s="58"/>
      <c r="G6" s="124"/>
      <c r="H6" s="124"/>
      <c r="I6" s="124"/>
      <c r="J6" s="124"/>
      <c r="K6" s="124"/>
      <c r="L6" s="58"/>
      <c r="M6" s="58"/>
      <c r="N6" s="58"/>
      <c r="O6" s="58"/>
      <c r="P6" s="124"/>
      <c r="Q6" s="124"/>
      <c r="T6" s="72"/>
    </row>
    <row r="7" spans="2:20" s="70" customFormat="1" ht="21" customHeight="1" x14ac:dyDescent="0.25">
      <c r="B7" s="183" t="s">
        <v>168</v>
      </c>
      <c r="C7" s="184"/>
      <c r="D7" s="74">
        <v>45716</v>
      </c>
      <c r="E7" s="60"/>
      <c r="F7" s="60"/>
      <c r="G7" s="125"/>
      <c r="H7" s="125"/>
      <c r="I7" s="125"/>
      <c r="J7" s="125"/>
      <c r="K7" s="125"/>
      <c r="L7" s="60"/>
      <c r="M7" s="60"/>
      <c r="N7" s="60"/>
      <c r="O7" s="60"/>
      <c r="P7" s="125"/>
      <c r="Q7" s="125"/>
      <c r="T7" s="72"/>
    </row>
    <row r="8" spans="2:20" s="70" customFormat="1" ht="21" customHeight="1" x14ac:dyDescent="0.25">
      <c r="B8" s="189" t="s">
        <v>171</v>
      </c>
      <c r="C8" s="190"/>
      <c r="D8" s="75">
        <v>45716</v>
      </c>
      <c r="E8" s="58"/>
      <c r="F8" s="58"/>
      <c r="G8" s="124"/>
      <c r="H8" s="124"/>
      <c r="I8" s="124"/>
      <c r="J8" s="124"/>
      <c r="K8" s="124"/>
      <c r="L8" s="58"/>
      <c r="M8" s="58"/>
      <c r="N8" s="58"/>
      <c r="O8" s="58"/>
      <c r="P8" s="124"/>
      <c r="Q8" s="124"/>
      <c r="T8" s="72"/>
    </row>
    <row r="9" spans="2:20" s="70" customFormat="1" ht="21" customHeight="1" x14ac:dyDescent="0.25">
      <c r="B9" s="183" t="s">
        <v>172</v>
      </c>
      <c r="C9" s="184"/>
      <c r="D9" s="74">
        <v>45747</v>
      </c>
      <c r="E9" s="60">
        <f>COUNTIFS('AG-KIUC 1-33(a)_Project Queue'!$E$7:$E$128,E$2)</f>
        <v>61</v>
      </c>
      <c r="F9" s="60">
        <f>COUNTIFS('AG-KIUC 1-33(a)_Project Queue'!$E$7:$E$128,F$2)</f>
        <v>18</v>
      </c>
      <c r="G9" s="125">
        <f>COUNTIFS('AG-KIUC 1-33(a)_Project Queue'!$E$7:$E$128,$F$2,'AG-KIUC 1-33(a)_Project Queue'!$D$7:$D$128,G$2)</f>
        <v>5</v>
      </c>
      <c r="H9" s="125">
        <f>COUNTIFS('AG-KIUC 1-33(a)_Project Queue'!$E$7:$E$128,$F$2,'AG-KIUC 1-33(a)_Project Queue'!$D$7:$D$128,H$2)</f>
        <v>6</v>
      </c>
      <c r="I9" s="125">
        <f>COUNTIFS('AG-KIUC 1-33(a)_Project Queue'!$E$7:$E$128,$F$2,'AG-KIUC 1-33(a)_Project Queue'!$D$7:$D$128,I$2)</f>
        <v>6</v>
      </c>
      <c r="J9" s="125">
        <f>COUNTIFS('AG-KIUC 1-33(a)_Project Queue'!$E$7:$E$128,$F$2,'AG-KIUC 1-33(a)_Project Queue'!$D$7:$D$128,J$2)</f>
        <v>1</v>
      </c>
      <c r="K9" s="125">
        <f>COUNTIFS('AG-KIUC 1-33(a)_Project Queue'!$E$7:$E$128,$F$2,'AG-KIUC 1-33(a)_Project Queue'!$D$7:$D$128,K$2)</f>
        <v>0</v>
      </c>
      <c r="L9" s="60"/>
      <c r="M9" s="60"/>
      <c r="N9" s="60"/>
      <c r="O9" s="60"/>
      <c r="P9" s="125"/>
      <c r="Q9" s="125"/>
      <c r="T9" s="72"/>
    </row>
    <row r="10" spans="2:20" s="70" customFormat="1" ht="21" customHeight="1" x14ac:dyDescent="0.25">
      <c r="B10" s="189" t="s">
        <v>173</v>
      </c>
      <c r="C10" s="190"/>
      <c r="D10" s="75">
        <v>45764</v>
      </c>
      <c r="E10" s="58"/>
      <c r="F10" s="58">
        <v>18</v>
      </c>
      <c r="G10" s="124"/>
      <c r="H10" s="124"/>
      <c r="I10" s="124"/>
      <c r="J10" s="124"/>
      <c r="K10" s="124"/>
      <c r="L10" s="58"/>
      <c r="M10" s="58"/>
      <c r="N10" s="58"/>
      <c r="O10" s="58"/>
      <c r="P10" s="124"/>
      <c r="Q10" s="124"/>
      <c r="T10" s="72"/>
    </row>
    <row r="11" spans="2:20" s="70" customFormat="1" ht="56.25" customHeight="1" x14ac:dyDescent="0.25">
      <c r="B11" s="183" t="s">
        <v>174</v>
      </c>
      <c r="C11" s="184"/>
      <c r="D11" s="74">
        <v>45764</v>
      </c>
      <c r="E11" s="60"/>
      <c r="F11" s="60">
        <v>18</v>
      </c>
      <c r="G11" s="126" t="s">
        <v>191</v>
      </c>
      <c r="H11" s="126" t="s">
        <v>192</v>
      </c>
      <c r="I11" s="126" t="s">
        <v>193</v>
      </c>
      <c r="J11" s="126" t="s">
        <v>194</v>
      </c>
      <c r="K11" s="125">
        <v>0</v>
      </c>
      <c r="L11" s="60"/>
      <c r="M11" s="60"/>
      <c r="N11" s="60"/>
      <c r="O11" s="60"/>
      <c r="P11" s="126" t="s">
        <v>195</v>
      </c>
      <c r="Q11" s="125"/>
      <c r="T11" s="72"/>
    </row>
    <row r="12" spans="2:20" s="70" customFormat="1" ht="21" customHeight="1" x14ac:dyDescent="0.25">
      <c r="B12" s="189" t="s">
        <v>31</v>
      </c>
      <c r="C12" s="190"/>
      <c r="D12" s="75">
        <v>45764</v>
      </c>
      <c r="E12" s="58"/>
      <c r="F12" s="58"/>
      <c r="G12" s="124"/>
      <c r="H12" s="124"/>
      <c r="I12" s="124"/>
      <c r="J12" s="124"/>
      <c r="K12" s="124"/>
      <c r="L12" s="58"/>
      <c r="M12" s="58"/>
      <c r="N12" s="58"/>
      <c r="O12" s="58"/>
      <c r="P12" s="124"/>
      <c r="Q12" s="124">
        <v>1</v>
      </c>
      <c r="T12" s="72"/>
    </row>
    <row r="13" spans="2:20" s="70" customFormat="1" ht="21" customHeight="1" x14ac:dyDescent="0.25">
      <c r="B13" s="183" t="s">
        <v>29</v>
      </c>
      <c r="C13" s="184"/>
      <c r="D13" s="74">
        <v>45814</v>
      </c>
      <c r="E13" s="60"/>
      <c r="F13" s="60">
        <v>21</v>
      </c>
      <c r="G13" s="125">
        <f>COUNTIFS('JI 3-18_Land Control Status'!$C$3:$C$23,G$2)</f>
        <v>5</v>
      </c>
      <c r="H13" s="125">
        <f>COUNTIFS('JI 3-18_Land Control Status'!$C$3:$C$23,H$2)</f>
        <v>7</v>
      </c>
      <c r="I13" s="125">
        <f>COUNTIFS('JI 3-18_Land Control Status'!$C$3:$C$23,I$2)</f>
        <v>8</v>
      </c>
      <c r="J13" s="125">
        <f>COUNTIFS('JI 3-18_Land Control Status'!$C$3:$C$23,J$2)</f>
        <v>1</v>
      </c>
      <c r="K13" s="125">
        <f>COUNTIFS('JI 3-18_Land Control Status'!$C$3:$C$23,K$2)</f>
        <v>0</v>
      </c>
      <c r="L13" s="60">
        <f>COUNTIFS('JI 3-18_Land Control Status'!$E$3:$E$23,L$2)</f>
        <v>8</v>
      </c>
      <c r="M13" s="60">
        <f>COUNTIFS('JI 3-18_Land Control Status'!$E$3:$E$23,M$2)</f>
        <v>9</v>
      </c>
      <c r="N13" s="60">
        <f>COUNTIFS('JI 3-18_Land Control Status'!$E$3:$E$23,N$2)</f>
        <v>3</v>
      </c>
      <c r="O13" s="60">
        <f>COUNTIFS('JI 3-18_Land Control Status'!$E$3:$E$23,O$2)</f>
        <v>1</v>
      </c>
      <c r="P13" s="125"/>
      <c r="Q13" s="125"/>
      <c r="T13" s="72"/>
    </row>
    <row r="14" spans="2:20" s="70" customFormat="1" ht="21" customHeight="1" x14ac:dyDescent="0.25">
      <c r="B14" s="189" t="s">
        <v>175</v>
      </c>
      <c r="C14" s="190"/>
      <c r="D14" s="75">
        <v>45818</v>
      </c>
      <c r="E14" s="58"/>
      <c r="F14" s="58"/>
      <c r="G14" s="124">
        <v>4</v>
      </c>
      <c r="H14" s="124">
        <v>8</v>
      </c>
      <c r="I14" s="124">
        <v>3</v>
      </c>
      <c r="J14" s="124"/>
      <c r="K14" s="124"/>
      <c r="L14" s="58"/>
      <c r="M14" s="58"/>
      <c r="N14" s="58"/>
      <c r="O14" s="58"/>
      <c r="P14" s="124">
        <v>7</v>
      </c>
      <c r="Q14" s="124"/>
      <c r="T14" s="72"/>
    </row>
    <row r="16" spans="2:20" x14ac:dyDescent="0.25">
      <c r="C16" s="70"/>
    </row>
    <row r="18" spans="2:3" x14ac:dyDescent="0.25">
      <c r="B18" s="70"/>
      <c r="C18" s="70"/>
    </row>
    <row r="19" spans="2:3" x14ac:dyDescent="0.25">
      <c r="B19" s="70"/>
      <c r="C19" s="70"/>
    </row>
    <row r="20" spans="2:3" x14ac:dyDescent="0.25">
      <c r="B20" s="71"/>
      <c r="C20" s="71"/>
    </row>
  </sheetData>
  <mergeCells count="11">
    <mergeCell ref="B10:C10"/>
    <mergeCell ref="B11:C11"/>
    <mergeCell ref="B12:C12"/>
    <mergeCell ref="B13:C13"/>
    <mergeCell ref="B14:C14"/>
    <mergeCell ref="B9:C9"/>
    <mergeCell ref="B3:C4"/>
    <mergeCell ref="B5:C5"/>
    <mergeCell ref="B6:C6"/>
    <mergeCell ref="B7:C7"/>
    <mergeCell ref="B8:C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EF6FE-B8F2-4B78-B4BD-4BA1E1303084}">
  <sheetPr>
    <tabColor theme="7"/>
  </sheetPr>
  <dimension ref="B1:R23"/>
  <sheetViews>
    <sheetView zoomScaleNormal="100" workbookViewId="0"/>
  </sheetViews>
  <sheetFormatPr defaultColWidth="9.140625" defaultRowHeight="15" x14ac:dyDescent="0.25"/>
  <cols>
    <col min="1" max="1" width="3.28515625" style="51" customWidth="1"/>
    <col min="2" max="2" width="9.7109375" style="51" bestFit="1" customWidth="1"/>
    <col min="3" max="3" width="15.140625" style="51" customWidth="1"/>
    <col min="4" max="4" width="11.5703125" style="51" bestFit="1" customWidth="1"/>
    <col min="5" max="5" width="7.5703125" style="52" bestFit="1" customWidth="1"/>
    <col min="6" max="6" width="7.7109375" style="51" bestFit="1" customWidth="1"/>
    <col min="7" max="8" width="9.42578125" style="51" bestFit="1" customWidth="1"/>
    <col min="9" max="10" width="11.7109375" style="51" customWidth="1"/>
    <col min="11" max="11" width="11.140625" style="51" bestFit="1" customWidth="1"/>
    <col min="12" max="12" width="9.7109375" style="51" bestFit="1" customWidth="1"/>
    <col min="13" max="13" width="7.42578125" style="51" bestFit="1" customWidth="1"/>
    <col min="14" max="14" width="9.42578125" style="51" bestFit="1" customWidth="1"/>
    <col min="15" max="15" width="8.42578125" style="51" bestFit="1" customWidth="1"/>
    <col min="16" max="16" width="7.7109375" style="51" customWidth="1"/>
    <col min="17" max="17" width="7" style="51" bestFit="1" customWidth="1"/>
    <col min="18" max="18" width="8.140625" style="51" bestFit="1" customWidth="1"/>
    <col min="19" max="22" width="13.140625" style="51" customWidth="1"/>
    <col min="23" max="23" width="33.140625" style="51" bestFit="1" customWidth="1"/>
    <col min="24" max="24" width="35.7109375" style="51" customWidth="1"/>
    <col min="25" max="25" width="38.42578125" style="51" customWidth="1"/>
    <col min="26" max="26" width="29" style="51" bestFit="1" customWidth="1"/>
    <col min="27" max="27" width="20.5703125" style="51" bestFit="1" customWidth="1"/>
    <col min="28" max="28" width="14" style="51" customWidth="1"/>
    <col min="29" max="29" width="11.7109375" style="51" customWidth="1"/>
    <col min="30" max="30" width="14.7109375" style="51" customWidth="1"/>
    <col min="31" max="31" width="11.7109375" style="51" customWidth="1"/>
    <col min="32" max="37" width="13" style="51" customWidth="1"/>
    <col min="38" max="39" width="9.42578125" style="51" bestFit="1" customWidth="1"/>
    <col min="40" max="40" width="10.42578125" style="51" customWidth="1"/>
    <col min="41" max="41" width="12.140625" style="51" customWidth="1"/>
    <col min="42" max="45" width="12.7109375" style="51" customWidth="1"/>
    <col min="46" max="16384" width="9.140625" style="51"/>
  </cols>
  <sheetData>
    <row r="1" spans="2:18" x14ac:dyDescent="0.25">
      <c r="B1" s="212" t="s">
        <v>254</v>
      </c>
    </row>
    <row r="2" spans="2:18" x14ac:dyDescent="0.25">
      <c r="D2" s="52"/>
      <c r="E2" s="54" t="s">
        <v>149</v>
      </c>
      <c r="F2" s="54" t="s">
        <v>124</v>
      </c>
      <c r="G2" s="54" t="s">
        <v>25</v>
      </c>
      <c r="H2" s="54" t="s">
        <v>21</v>
      </c>
      <c r="I2" s="54" t="s">
        <v>6</v>
      </c>
      <c r="J2" s="54" t="s">
        <v>11</v>
      </c>
      <c r="K2" s="54" t="s">
        <v>120</v>
      </c>
      <c r="L2" s="54" t="s">
        <v>7</v>
      </c>
      <c r="M2" s="54" t="s">
        <v>12</v>
      </c>
      <c r="N2" s="54" t="s">
        <v>18</v>
      </c>
      <c r="O2" s="54" t="s">
        <v>22</v>
      </c>
      <c r="Q2" s="54"/>
      <c r="R2" s="54"/>
    </row>
    <row r="3" spans="2:18" s="52" customFormat="1" x14ac:dyDescent="0.25">
      <c r="B3" s="185"/>
      <c r="C3" s="186"/>
      <c r="D3" s="55"/>
      <c r="E3" s="55" t="s">
        <v>150</v>
      </c>
      <c r="F3" s="55" t="s">
        <v>150</v>
      </c>
      <c r="G3" s="123" t="s">
        <v>150</v>
      </c>
      <c r="H3" s="123" t="s">
        <v>150</v>
      </c>
      <c r="I3" s="123" t="s">
        <v>150</v>
      </c>
      <c r="J3" s="123" t="s">
        <v>150</v>
      </c>
      <c r="K3" s="123" t="s">
        <v>150</v>
      </c>
      <c r="L3" s="55" t="s">
        <v>150</v>
      </c>
      <c r="M3" s="55" t="s">
        <v>150</v>
      </c>
      <c r="N3" s="55" t="s">
        <v>150</v>
      </c>
      <c r="O3" s="123" t="s">
        <v>150</v>
      </c>
      <c r="P3" s="123" t="s">
        <v>150</v>
      </c>
      <c r="Q3" s="123" t="s">
        <v>150</v>
      </c>
      <c r="R3" s="54"/>
    </row>
    <row r="4" spans="2:18" s="56" customFormat="1" ht="55.5" x14ac:dyDescent="0.25">
      <c r="B4" s="187"/>
      <c r="C4" s="188"/>
      <c r="D4" s="55" t="s">
        <v>151</v>
      </c>
      <c r="E4" s="55" t="s">
        <v>152</v>
      </c>
      <c r="F4" s="55" t="s">
        <v>153</v>
      </c>
      <c r="G4" s="123" t="s">
        <v>154</v>
      </c>
      <c r="H4" s="123" t="s">
        <v>155</v>
      </c>
      <c r="I4" s="123" t="s">
        <v>156</v>
      </c>
      <c r="J4" s="123" t="s">
        <v>157</v>
      </c>
      <c r="K4" s="123" t="s">
        <v>158</v>
      </c>
      <c r="L4" s="55" t="s">
        <v>7</v>
      </c>
      <c r="M4" s="55" t="s">
        <v>12</v>
      </c>
      <c r="N4" s="55" t="s">
        <v>18</v>
      </c>
      <c r="O4" s="123" t="s">
        <v>159</v>
      </c>
      <c r="P4" s="123" t="s">
        <v>160</v>
      </c>
      <c r="Q4" s="123" t="s">
        <v>161</v>
      </c>
      <c r="R4" s="54"/>
    </row>
    <row r="5" spans="2:18" ht="23.25" customHeight="1" x14ac:dyDescent="0.25">
      <c r="B5" s="193" t="s">
        <v>162</v>
      </c>
      <c r="C5" s="139" t="s">
        <v>163</v>
      </c>
      <c r="D5" s="58">
        <v>0</v>
      </c>
      <c r="E5" s="58"/>
      <c r="F5" s="58"/>
      <c r="G5" s="125"/>
      <c r="H5" s="125"/>
      <c r="I5" s="125"/>
      <c r="J5" s="125"/>
      <c r="K5" s="125"/>
      <c r="L5" s="58"/>
      <c r="M5" s="58"/>
      <c r="N5" s="58"/>
      <c r="O5" s="125"/>
      <c r="P5" s="125"/>
      <c r="Q5" s="125"/>
      <c r="R5" s="54"/>
    </row>
    <row r="6" spans="2:18" ht="23.25" customHeight="1" x14ac:dyDescent="0.25">
      <c r="B6" s="194"/>
      <c r="C6" s="140" t="s">
        <v>164</v>
      </c>
      <c r="D6" s="60">
        <v>1050</v>
      </c>
      <c r="E6" s="60"/>
      <c r="F6" s="60"/>
      <c r="G6" s="124"/>
      <c r="H6" s="124"/>
      <c r="I6" s="124"/>
      <c r="J6" s="124"/>
      <c r="K6" s="124"/>
      <c r="L6" s="60"/>
      <c r="M6" s="60"/>
      <c r="N6" s="60"/>
      <c r="O6" s="124"/>
      <c r="P6" s="124"/>
      <c r="Q6" s="124"/>
      <c r="R6" s="54"/>
    </row>
    <row r="7" spans="2:18" ht="23.25" customHeight="1" x14ac:dyDescent="0.25">
      <c r="B7" s="195"/>
      <c r="C7" s="139" t="s">
        <v>165</v>
      </c>
      <c r="D7" s="58">
        <v>1750</v>
      </c>
      <c r="E7" s="58"/>
      <c r="F7" s="58"/>
      <c r="G7" s="125"/>
      <c r="H7" s="125"/>
      <c r="I7" s="125"/>
      <c r="J7" s="125"/>
      <c r="K7" s="125"/>
      <c r="L7" s="58"/>
      <c r="M7" s="58"/>
      <c r="N7" s="58"/>
      <c r="O7" s="125"/>
      <c r="P7" s="125"/>
      <c r="Q7" s="125"/>
      <c r="R7" s="54"/>
    </row>
    <row r="8" spans="2:18" ht="23.25" customHeight="1" x14ac:dyDescent="0.25">
      <c r="B8" s="183" t="s">
        <v>166</v>
      </c>
      <c r="C8" s="184"/>
      <c r="D8" s="60"/>
      <c r="E8" s="60"/>
      <c r="F8" s="60">
        <f>SUMIFS('Project Map'!$C$3:$C$20,'Project Map'!$D$3:$D$20,"Yes")</f>
        <v>5427</v>
      </c>
      <c r="G8" s="124">
        <v>790</v>
      </c>
      <c r="H8" s="124">
        <v>1735</v>
      </c>
      <c r="I8" s="124">
        <v>2500</v>
      </c>
      <c r="J8" s="124">
        <v>402</v>
      </c>
      <c r="K8" s="124"/>
      <c r="L8" s="60"/>
      <c r="M8" s="60"/>
      <c r="N8" s="60"/>
      <c r="O8" s="124"/>
      <c r="P8" s="124">
        <f>SUMIFS('Project Map'!$C$3:$C$20,'Project Map'!$D$3:$D$20,"Yes",'Project Map'!$E$3:$E$20,"Yes")</f>
        <v>1252</v>
      </c>
      <c r="Q8" s="124"/>
      <c r="R8" s="54"/>
    </row>
    <row r="9" spans="2:18" ht="23.25" customHeight="1" x14ac:dyDescent="0.25">
      <c r="B9" s="191" t="s">
        <v>167</v>
      </c>
      <c r="C9" s="192"/>
      <c r="D9" s="58">
        <v>1750</v>
      </c>
      <c r="E9" s="58"/>
      <c r="F9" s="58"/>
      <c r="G9" s="125"/>
      <c r="H9" s="125"/>
      <c r="I9" s="125"/>
      <c r="J9" s="125"/>
      <c r="K9" s="125"/>
      <c r="L9" s="58"/>
      <c r="M9" s="58"/>
      <c r="N9" s="58"/>
      <c r="O9" s="125"/>
      <c r="P9" s="125"/>
      <c r="Q9" s="125"/>
      <c r="R9" s="54"/>
    </row>
    <row r="10" spans="2:18" ht="23.25" customHeight="1" x14ac:dyDescent="0.25">
      <c r="B10" s="183" t="s">
        <v>168</v>
      </c>
      <c r="C10" s="184"/>
      <c r="D10" s="60">
        <v>1750</v>
      </c>
      <c r="E10" s="60" t="s">
        <v>169</v>
      </c>
      <c r="F10" s="60" t="s">
        <v>170</v>
      </c>
      <c r="G10" s="124"/>
      <c r="H10" s="124"/>
      <c r="I10" s="124"/>
      <c r="J10" s="124"/>
      <c r="K10" s="124"/>
      <c r="L10" s="60"/>
      <c r="M10" s="60"/>
      <c r="N10" s="60"/>
      <c r="O10" s="124"/>
      <c r="P10" s="124"/>
      <c r="Q10" s="124"/>
      <c r="R10" s="54"/>
    </row>
    <row r="11" spans="2:18" ht="23.25" customHeight="1" x14ac:dyDescent="0.25">
      <c r="B11" s="191" t="s">
        <v>171</v>
      </c>
      <c r="C11" s="192"/>
      <c r="D11" s="58"/>
      <c r="E11" s="58" t="s">
        <v>169</v>
      </c>
      <c r="F11" s="58" t="s">
        <v>170</v>
      </c>
      <c r="G11" s="126"/>
      <c r="H11" s="126"/>
      <c r="I11" s="126"/>
      <c r="J11" s="126"/>
      <c r="K11" s="125"/>
      <c r="L11" s="58"/>
      <c r="M11" s="58"/>
      <c r="N11" s="58"/>
      <c r="O11" s="126"/>
      <c r="P11" s="126"/>
      <c r="Q11" s="126"/>
      <c r="R11" s="54"/>
    </row>
    <row r="12" spans="2:18" ht="23.25" customHeight="1" x14ac:dyDescent="0.25">
      <c r="B12" s="183" t="s">
        <v>172</v>
      </c>
      <c r="C12" s="184"/>
      <c r="D12" s="60"/>
      <c r="E12" s="60">
        <f>SUMIFS('AG-KIUC 1-33(a)_Project Queue'!$F$7:$F$128,'AG-KIUC 1-33(a)_Project Queue'!$E$7:$E$128,E$2)/1000</f>
        <v>8344.4040000000005</v>
      </c>
      <c r="F12" s="60">
        <f>SUMIFS('AG-KIUC 1-33(a)_Project Queue'!$F$7:$F$128,'AG-KIUC 1-33(a)_Project Queue'!$E$7:$E$128,F$2)/1000</f>
        <v>6017</v>
      </c>
      <c r="G12" s="124">
        <f>SUMIFS('AG-KIUC 1-33(a)_Project Queue'!$F$7:$F$128,'AG-KIUC 1-33(a)_Project Queue'!$E$7:$E$128,$F$2,'AG-KIUC 1-33(a)_Project Queue'!$D$7:$D$128,G$2)/1000</f>
        <v>1630</v>
      </c>
      <c r="H12" s="124">
        <f>SUMIFS('AG-KIUC 1-33(a)_Project Queue'!$F$7:$F$128,'AG-KIUC 1-33(a)_Project Queue'!$E$7:$E$128,$F$2,'AG-KIUC 1-33(a)_Project Queue'!$D$7:$D$128,H$2)/1000</f>
        <v>1785</v>
      </c>
      <c r="I12" s="124">
        <f>SUMIFS('AG-KIUC 1-33(a)_Project Queue'!$F$7:$F$128,'AG-KIUC 1-33(a)_Project Queue'!$E$7:$E$128,$F$2,'AG-KIUC 1-33(a)_Project Queue'!$D$7:$D$128,I$2)/1000</f>
        <v>2200</v>
      </c>
      <c r="J12" s="124">
        <f>SUMIFS('AG-KIUC 1-33(a)_Project Queue'!$F$7:$F$128,'AG-KIUC 1-33(a)_Project Queue'!$E$7:$E$128,$F$2,'AG-KIUC 1-33(a)_Project Queue'!$D$7:$D$128,J$2)/1000</f>
        <v>402</v>
      </c>
      <c r="K12" s="124">
        <f>SUMIFS('AG-KIUC 1-33(a)_Project Queue'!$F$7:$F$128,'AG-KIUC 1-33(a)_Project Queue'!$E$7:$E$128,$F$2,'AG-KIUC 1-33(a)_Project Queue'!$D$7:$D$128,K$2)/1000</f>
        <v>0</v>
      </c>
      <c r="L12" s="60"/>
      <c r="M12" s="60"/>
      <c r="N12" s="60"/>
      <c r="O12" s="124"/>
      <c r="P12" s="124"/>
      <c r="Q12" s="124"/>
      <c r="R12" s="54"/>
    </row>
    <row r="13" spans="2:18" ht="23.25" customHeight="1" x14ac:dyDescent="0.25">
      <c r="B13" s="191" t="s">
        <v>173</v>
      </c>
      <c r="C13" s="192"/>
      <c r="D13" s="58"/>
      <c r="E13" s="58"/>
      <c r="F13" s="58" t="s">
        <v>170</v>
      </c>
      <c r="G13" s="125"/>
      <c r="H13" s="125"/>
      <c r="I13" s="125"/>
      <c r="J13" s="125"/>
      <c r="K13" s="125"/>
      <c r="L13" s="58"/>
      <c r="M13" s="58"/>
      <c r="N13" s="58"/>
      <c r="O13" s="125"/>
      <c r="P13" s="125"/>
      <c r="Q13" s="125"/>
      <c r="R13" s="54"/>
    </row>
    <row r="14" spans="2:18" ht="23.25" customHeight="1" x14ac:dyDescent="0.25">
      <c r="B14" s="183" t="s">
        <v>174</v>
      </c>
      <c r="C14" s="184"/>
      <c r="D14" s="60"/>
      <c r="E14" s="60"/>
      <c r="F14" s="60">
        <v>6017</v>
      </c>
      <c r="G14" s="124">
        <v>1630</v>
      </c>
      <c r="H14" s="124">
        <v>1785</v>
      </c>
      <c r="I14" s="124">
        <v>2200</v>
      </c>
      <c r="J14" s="124">
        <v>402</v>
      </c>
      <c r="K14" s="124">
        <v>0</v>
      </c>
      <c r="L14" s="60"/>
      <c r="M14" s="60"/>
      <c r="N14" s="60"/>
      <c r="O14" s="124"/>
      <c r="P14" s="124">
        <v>1252</v>
      </c>
      <c r="Q14" s="124"/>
      <c r="R14" s="54"/>
    </row>
    <row r="15" spans="2:18" ht="23.25" customHeight="1" x14ac:dyDescent="0.25">
      <c r="B15" s="191" t="s">
        <v>31</v>
      </c>
      <c r="C15" s="192"/>
      <c r="D15" s="58"/>
      <c r="E15" s="58"/>
      <c r="F15" s="58"/>
      <c r="G15" s="125"/>
      <c r="H15" s="125"/>
      <c r="I15" s="125"/>
      <c r="J15" s="125"/>
      <c r="K15" s="125"/>
      <c r="L15" s="58"/>
      <c r="M15" s="58"/>
      <c r="N15" s="58"/>
      <c r="O15" s="125"/>
      <c r="P15" s="125"/>
      <c r="Q15" s="125">
        <v>402</v>
      </c>
      <c r="R15" s="54"/>
    </row>
    <row r="16" spans="2:18" ht="23.25" customHeight="1" x14ac:dyDescent="0.25">
      <c r="B16" s="183" t="s">
        <v>29</v>
      </c>
      <c r="C16" s="184"/>
      <c r="D16" s="60"/>
      <c r="E16" s="60"/>
      <c r="F16" s="60">
        <f>SUM('JI 3-18_Land Control Status'!$D$3:$D$23)/1000</f>
        <v>6182</v>
      </c>
      <c r="G16" s="124">
        <f>SUMIFS('JI 3-18_Land Control Status'!$D$3:$D$23,'JI 3-18_Land Control Status'!$C$3:$C$23,G$2)/1000</f>
        <v>1130</v>
      </c>
      <c r="H16" s="124">
        <f>SUMIFS('JI 3-18_Land Control Status'!$D$3:$D$23,'JI 3-18_Land Control Status'!$C$3:$C$23,H$2)/1000</f>
        <v>2285</v>
      </c>
      <c r="I16" s="124">
        <f>SUMIFS('JI 3-18_Land Control Status'!$D$3:$D$23,'JI 3-18_Land Control Status'!$C$3:$C$23,I$2)/1000</f>
        <v>2365</v>
      </c>
      <c r="J16" s="124">
        <f>SUMIFS('JI 3-18_Land Control Status'!$D$3:$D$23,'JI 3-18_Land Control Status'!$C$3:$C$23,J$2)/1000</f>
        <v>402</v>
      </c>
      <c r="K16" s="124">
        <f>SUMIFS('JI 3-18_Land Control Status'!$D$3:$D$23,'JI 3-18_Land Control Status'!$C$3:$C$23,K$2)/1000</f>
        <v>0</v>
      </c>
      <c r="L16" s="60">
        <f>SUMIFS('JI 3-18_Land Control Status'!$D$3:$D$23,'JI 3-18_Land Control Status'!$E$3:$E$23,L$2)/1000</f>
        <v>2150</v>
      </c>
      <c r="M16" s="60">
        <f>SUMIFS('JI 3-18_Land Control Status'!$D$3:$D$23,'JI 3-18_Land Control Status'!$E$3:$E$23,M$2)/1000</f>
        <v>2382</v>
      </c>
      <c r="N16" s="60">
        <f>SUMIFS('JI 3-18_Land Control Status'!$D$3:$D$23,'JI 3-18_Land Control Status'!$E$3:$E$23,N$2)/1000</f>
        <v>1150</v>
      </c>
      <c r="O16" s="124">
        <f>SUMIFS('JI 3-18_Land Control Status'!$D$3:$D$23,'JI 3-18_Land Control Status'!$E$3:$E$23,O$2)/1000</f>
        <v>500</v>
      </c>
      <c r="P16" s="124"/>
      <c r="Q16" s="124"/>
      <c r="R16" s="54"/>
    </row>
    <row r="17" spans="2:17" ht="23.25" customHeight="1" x14ac:dyDescent="0.25">
      <c r="B17" s="191" t="s">
        <v>175</v>
      </c>
      <c r="C17" s="192"/>
      <c r="D17" s="58"/>
      <c r="E17" s="58"/>
      <c r="F17" s="58">
        <f>SUM(G17:P17)</f>
        <v>6400</v>
      </c>
      <c r="G17" s="125">
        <v>1030</v>
      </c>
      <c r="H17" s="125">
        <f>500+500+220+45+65+400+500+450</f>
        <v>2680</v>
      </c>
      <c r="I17" s="125">
        <f>65+350+550</f>
        <v>965</v>
      </c>
      <c r="J17" s="125"/>
      <c r="K17" s="125"/>
      <c r="L17" s="58"/>
      <c r="M17" s="58"/>
      <c r="N17" s="58"/>
      <c r="O17" s="125"/>
      <c r="P17" s="125">
        <v>1725</v>
      </c>
      <c r="Q17" s="125"/>
    </row>
    <row r="19" spans="2:17" x14ac:dyDescent="0.25">
      <c r="G19" s="61"/>
    </row>
    <row r="22" spans="2:17" x14ac:dyDescent="0.25">
      <c r="B22" s="70"/>
      <c r="C22" s="70"/>
      <c r="D22" s="70"/>
    </row>
    <row r="23" spans="2:17" x14ac:dyDescent="0.25">
      <c r="B23" s="71"/>
      <c r="C23" s="71"/>
      <c r="D23" s="71"/>
    </row>
  </sheetData>
  <mergeCells count="12">
    <mergeCell ref="B17:C17"/>
    <mergeCell ref="B3:C4"/>
    <mergeCell ref="B5:B7"/>
    <mergeCell ref="B8:C8"/>
    <mergeCell ref="B9:C9"/>
    <mergeCell ref="B10:C10"/>
    <mergeCell ref="B11:C11"/>
    <mergeCell ref="B12:C12"/>
    <mergeCell ref="B13:C13"/>
    <mergeCell ref="B14:C14"/>
    <mergeCell ref="B15:C15"/>
    <mergeCell ref="B16:C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28B3C-AF8A-4E9F-A54F-35E13C1A5190}">
  <sheetPr>
    <tabColor theme="7" tint="0.39997558519241921"/>
  </sheetPr>
  <dimension ref="A1:H21"/>
  <sheetViews>
    <sheetView zoomScaleNormal="100" workbookViewId="0"/>
  </sheetViews>
  <sheetFormatPr defaultColWidth="9.140625" defaultRowHeight="15" x14ac:dyDescent="0.25"/>
  <cols>
    <col min="1" max="1" width="3.28515625" style="51" customWidth="1"/>
    <col min="2" max="2" width="13.140625" style="51" customWidth="1"/>
    <col min="3" max="4" width="13.140625" style="252" customWidth="1"/>
    <col min="5" max="5" width="25.7109375" style="252" customWidth="1"/>
    <col min="6" max="6" width="33.140625" style="252" bestFit="1" customWidth="1"/>
    <col min="7" max="7" width="35.7109375" style="252" customWidth="1"/>
    <col min="8" max="8" width="38.42578125" style="252" customWidth="1"/>
    <col min="9" max="9" width="29" style="252" bestFit="1" customWidth="1"/>
    <col min="10" max="10" width="20.5703125" style="252" bestFit="1" customWidth="1"/>
    <col min="11" max="11" width="14" style="252" customWidth="1"/>
    <col min="12" max="12" width="11.7109375" style="252" customWidth="1"/>
    <col min="13" max="13" width="14.7109375" style="252" customWidth="1"/>
    <col min="14" max="14" width="11.7109375" style="252" customWidth="1"/>
    <col min="15" max="20" width="13" style="252" customWidth="1"/>
    <col min="21" max="22" width="9.42578125" style="252" bestFit="1" customWidth="1"/>
    <col min="23" max="23" width="10.42578125" style="252" customWidth="1"/>
    <col min="24" max="24" width="12.140625" style="252" customWidth="1"/>
    <col min="25" max="28" width="12.7109375" style="252" customWidth="1"/>
    <col min="29" max="16384" width="9.140625" style="252"/>
  </cols>
  <sheetData>
    <row r="1" spans="2:8" s="51" customFormat="1" x14ac:dyDescent="0.25">
      <c r="B1" s="212" t="s">
        <v>255</v>
      </c>
    </row>
    <row r="2" spans="2:8" s="51" customFormat="1" x14ac:dyDescent="0.25">
      <c r="B2" s="62"/>
      <c r="C2" s="62"/>
      <c r="D2" s="63"/>
      <c r="E2" s="65" t="s">
        <v>150</v>
      </c>
      <c r="F2" s="65" t="s">
        <v>150</v>
      </c>
      <c r="G2" s="65" t="s">
        <v>150</v>
      </c>
      <c r="H2" s="65" t="s">
        <v>150</v>
      </c>
    </row>
    <row r="3" spans="2:8" s="51" customFormat="1" ht="105" x14ac:dyDescent="0.25">
      <c r="B3" s="64"/>
      <c r="C3" s="64"/>
      <c r="D3" s="65" t="s">
        <v>176</v>
      </c>
      <c r="E3" s="65" t="s">
        <v>177</v>
      </c>
      <c r="F3" s="65" t="s">
        <v>178</v>
      </c>
      <c r="G3" s="65" t="s">
        <v>179</v>
      </c>
      <c r="H3" s="65" t="s">
        <v>180</v>
      </c>
    </row>
    <row r="4" spans="2:8" s="51" customFormat="1" x14ac:dyDescent="0.25">
      <c r="B4" s="196" t="s">
        <v>162</v>
      </c>
      <c r="C4" s="57" t="s">
        <v>163</v>
      </c>
      <c r="D4" s="66">
        <v>45583</v>
      </c>
      <c r="E4" s="67"/>
      <c r="F4" s="67"/>
      <c r="G4" s="67"/>
      <c r="H4" s="67"/>
    </row>
    <row r="5" spans="2:8" s="51" customFormat="1" x14ac:dyDescent="0.25">
      <c r="B5" s="197"/>
      <c r="C5" s="59" t="s">
        <v>164</v>
      </c>
      <c r="D5" s="68">
        <v>45583</v>
      </c>
      <c r="E5" s="69"/>
      <c r="F5" s="69"/>
      <c r="G5" s="69"/>
      <c r="H5" s="69"/>
    </row>
    <row r="6" spans="2:8" s="51" customFormat="1" x14ac:dyDescent="0.25">
      <c r="B6" s="198"/>
      <c r="C6" s="57" t="s">
        <v>165</v>
      </c>
      <c r="D6" s="66">
        <v>45583</v>
      </c>
      <c r="E6" s="67"/>
      <c r="F6" s="67"/>
      <c r="G6" s="67"/>
      <c r="H6" s="67"/>
    </row>
    <row r="7" spans="2:8" s="51" customFormat="1" x14ac:dyDescent="0.25">
      <c r="B7" s="199" t="s">
        <v>166</v>
      </c>
      <c r="C7" s="200"/>
      <c r="D7" s="68">
        <v>45688</v>
      </c>
      <c r="E7" s="69"/>
      <c r="F7" s="69"/>
      <c r="G7" s="69"/>
      <c r="H7" s="69"/>
    </row>
    <row r="8" spans="2:8" s="51" customFormat="1" x14ac:dyDescent="0.25">
      <c r="B8" s="191" t="s">
        <v>167</v>
      </c>
      <c r="C8" s="192"/>
      <c r="D8" s="66">
        <v>45716</v>
      </c>
      <c r="E8" s="67"/>
      <c r="F8" s="67"/>
      <c r="G8" s="67"/>
      <c r="H8" s="67"/>
    </row>
    <row r="9" spans="2:8" s="51" customFormat="1" x14ac:dyDescent="0.25">
      <c r="B9" s="199" t="s">
        <v>168</v>
      </c>
      <c r="C9" s="200"/>
      <c r="D9" s="68">
        <v>45716</v>
      </c>
      <c r="E9" s="69"/>
      <c r="F9" s="69" t="s">
        <v>181</v>
      </c>
      <c r="G9" s="69"/>
      <c r="H9" s="69"/>
    </row>
    <row r="10" spans="2:8" s="51" customFormat="1" x14ac:dyDescent="0.25">
      <c r="B10" s="191" t="s">
        <v>171</v>
      </c>
      <c r="C10" s="192"/>
      <c r="D10" s="66">
        <v>45716</v>
      </c>
      <c r="E10" s="67"/>
      <c r="F10" s="67" t="s">
        <v>181</v>
      </c>
      <c r="G10" s="67"/>
      <c r="H10" s="67"/>
    </row>
    <row r="11" spans="2:8" s="51" customFormat="1" x14ac:dyDescent="0.25">
      <c r="B11" s="199" t="s">
        <v>172</v>
      </c>
      <c r="C11" s="200"/>
      <c r="D11" s="68">
        <v>45747</v>
      </c>
      <c r="E11" s="69"/>
      <c r="F11" s="69"/>
      <c r="G11" s="69"/>
      <c r="H11" s="69"/>
    </row>
    <row r="12" spans="2:8" s="51" customFormat="1" x14ac:dyDescent="0.25">
      <c r="B12" s="191" t="s">
        <v>173</v>
      </c>
      <c r="C12" s="192"/>
      <c r="D12" s="66">
        <v>45764</v>
      </c>
      <c r="E12" s="67" t="s">
        <v>182</v>
      </c>
      <c r="F12" s="67" t="s">
        <v>181</v>
      </c>
      <c r="G12" s="67" t="s">
        <v>183</v>
      </c>
      <c r="H12" s="67"/>
    </row>
    <row r="13" spans="2:8" s="51" customFormat="1" x14ac:dyDescent="0.25">
      <c r="B13" s="199" t="s">
        <v>174</v>
      </c>
      <c r="C13" s="200"/>
      <c r="D13" s="68">
        <v>45764</v>
      </c>
      <c r="E13" s="69"/>
      <c r="F13" s="69"/>
      <c r="G13" s="69"/>
      <c r="H13" s="69"/>
    </row>
    <row r="14" spans="2:8" s="51" customFormat="1" x14ac:dyDescent="0.25">
      <c r="B14" s="214" t="s">
        <v>31</v>
      </c>
      <c r="C14" s="215"/>
      <c r="D14" s="216">
        <v>45764</v>
      </c>
      <c r="E14" s="213"/>
      <c r="F14" s="213"/>
      <c r="G14" s="213"/>
      <c r="H14" s="213"/>
    </row>
    <row r="15" spans="2:8" s="51" customFormat="1" x14ac:dyDescent="0.25">
      <c r="B15" s="217" t="s">
        <v>184</v>
      </c>
      <c r="C15" s="218"/>
      <c r="D15" s="219">
        <v>45793</v>
      </c>
      <c r="E15" s="220"/>
      <c r="F15" s="220" t="s">
        <v>185</v>
      </c>
      <c r="G15" s="220" t="s">
        <v>186</v>
      </c>
      <c r="H15" s="220"/>
    </row>
    <row r="16" spans="2:8" s="51" customFormat="1" x14ac:dyDescent="0.25">
      <c r="B16" s="214" t="s">
        <v>29</v>
      </c>
      <c r="C16" s="215"/>
      <c r="D16" s="216">
        <v>45814</v>
      </c>
      <c r="E16" s="213"/>
      <c r="F16" s="213"/>
      <c r="G16" s="213"/>
      <c r="H16" s="213"/>
    </row>
    <row r="17" spans="1:8" s="51" customFormat="1" ht="45" x14ac:dyDescent="0.25">
      <c r="B17" s="217" t="s">
        <v>175</v>
      </c>
      <c r="C17" s="218"/>
      <c r="D17" s="219">
        <v>45814</v>
      </c>
      <c r="E17" s="220"/>
      <c r="F17" s="220" t="s">
        <v>187</v>
      </c>
      <c r="G17" s="220" t="s">
        <v>188</v>
      </c>
      <c r="H17" s="220" t="s">
        <v>189</v>
      </c>
    </row>
    <row r="18" spans="1:8" s="252" customFormat="1" x14ac:dyDescent="0.25">
      <c r="A18" s="51"/>
      <c r="B18" s="51"/>
      <c r="C18" s="251"/>
    </row>
    <row r="19" spans="1:8" s="252" customFormat="1" x14ac:dyDescent="0.25">
      <c r="A19" s="51"/>
      <c r="B19" s="51"/>
      <c r="C19" s="251"/>
    </row>
    <row r="20" spans="1:8" s="252" customFormat="1" x14ac:dyDescent="0.25">
      <c r="A20" s="51"/>
      <c r="B20" s="51"/>
      <c r="C20" s="251"/>
    </row>
    <row r="21" spans="1:8" s="252" customFormat="1" x14ac:dyDescent="0.25">
      <c r="A21" s="51"/>
      <c r="B21" s="51"/>
      <c r="C21" s="251"/>
    </row>
  </sheetData>
  <mergeCells count="12">
    <mergeCell ref="B12:C12"/>
    <mergeCell ref="B13:C13"/>
    <mergeCell ref="B14:C14"/>
    <mergeCell ref="B15:C15"/>
    <mergeCell ref="B16:C16"/>
    <mergeCell ref="B17:C17"/>
    <mergeCell ref="B4:B6"/>
    <mergeCell ref="B7:C7"/>
    <mergeCell ref="B8:C8"/>
    <mergeCell ref="B9:C9"/>
    <mergeCell ref="B10:C10"/>
    <mergeCell ref="B11:C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TOC</vt:lpstr>
      <vt:lpstr>Table 1</vt:lpstr>
      <vt:lpstr>Table 2</vt:lpstr>
      <vt:lpstr>Table 3</vt:lpstr>
      <vt:lpstr>Figure 1</vt:lpstr>
      <vt:lpstr>Table 4</vt:lpstr>
      <vt:lpstr>Table 5</vt:lpstr>
      <vt:lpstr>Table 6</vt:lpstr>
      <vt:lpstr>Table 6 supplemental</vt:lpstr>
      <vt:lpstr>Table 7</vt:lpstr>
      <vt:lpstr>Table 8</vt:lpstr>
      <vt:lpstr>Library</vt:lpstr>
      <vt:lpstr>CPCN Workpapers_Peak_Chart_1</vt:lpstr>
      <vt:lpstr>Staff 1-18_Definitions</vt:lpstr>
      <vt:lpstr>JI 3-18_Land Control Status</vt:lpstr>
      <vt:lpstr>AG-KIUC 1-33(a)_Project Queue</vt:lpstr>
      <vt:lpstr>AG-KIUC 1-35_Probability --&gt;</vt:lpstr>
      <vt:lpstr>Service Territory Charts</vt:lpstr>
      <vt:lpstr>Monthly</vt:lpstr>
      <vt:lpstr>Charts</vt:lpstr>
      <vt:lpstr>LowProbability</vt:lpstr>
      <vt:lpstr>MidProbability</vt:lpstr>
      <vt:lpstr>HighProbability</vt:lpstr>
      <vt:lpstr>High IRP + BOSK 2</vt:lpstr>
      <vt:lpstr>TSRs</vt:lpstr>
      <vt:lpstr>Project Map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2025-06-16T16:16:18Z</dcterms:modified>
</cp:coreProperties>
</file>