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currentenergygroup-my.sharepoint.com/personal/aeiden_currentenergy_group/Documents/LGE_KU/Workpapers/Used in testimony/"/>
    </mc:Choice>
  </mc:AlternateContent>
  <xr:revisionPtr revIDLastSave="22" documentId="8_{CAA761BA-4C1B-4187-ACA8-F5F2EF5D0440}" xr6:coauthVersionLast="47" xr6:coauthVersionMax="47" xr10:uidLastSave="{18B0CD26-0C63-428B-A1C7-6DF88A690986}"/>
  <bookViews>
    <workbookView xWindow="-110" yWindow="-110" windowWidth="19420" windowHeight="10300" xr2:uid="{68D03E0B-D81B-49A5-9F56-F3F53F65C1A8}"/>
  </bookViews>
  <sheets>
    <sheet name="AE chart" sheetId="8" r:id="rId1"/>
    <sheet name="annual_incremental_hist" sheetId="7" r:id="rId2"/>
    <sheet name="BTM_storage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7" l="1"/>
  <c r="Q15" i="7"/>
  <c r="Q14" i="7"/>
  <c r="Q13" i="7"/>
  <c r="Q12" i="7"/>
  <c r="Q11" i="7"/>
  <c r="Q10" i="7"/>
  <c r="Q9" i="7"/>
  <c r="Q8" i="7"/>
  <c r="Q7" i="7"/>
  <c r="Q6" i="7"/>
  <c r="Q5" i="7"/>
  <c r="Q4" i="7"/>
  <c r="Q3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" i="7"/>
  <c r="P2" i="7"/>
  <c r="E4" i="2"/>
  <c r="E18" i="2"/>
  <c r="F18" i="2"/>
  <c r="F19" i="2"/>
  <c r="F20" i="2"/>
  <c r="F21" i="2"/>
  <c r="F22" i="2"/>
  <c r="F23" i="2"/>
  <c r="F24" i="2"/>
  <c r="F25" i="2"/>
  <c r="F26" i="2"/>
  <c r="E19" i="2"/>
  <c r="E20" i="2" s="1"/>
  <c r="E21" i="2" s="1"/>
  <c r="E22" i="2" s="1"/>
  <c r="E23" i="2" s="1"/>
  <c r="E24" i="2" s="1"/>
  <c r="E25" i="2" s="1"/>
  <c r="E26" i="2" s="1"/>
  <c r="C20" i="2"/>
  <c r="C21" i="2" s="1"/>
  <c r="C22" i="2" s="1"/>
  <c r="C23" i="2" s="1"/>
  <c r="C24" i="2" s="1"/>
  <c r="C25" i="2" s="1"/>
  <c r="C26" i="2" s="1"/>
  <c r="C19" i="2"/>
  <c r="C18" i="2"/>
  <c r="G7" i="2" l="1"/>
  <c r="G8" i="2" s="1"/>
  <c r="G9" i="2" s="1"/>
  <c r="G10" i="2" s="1"/>
  <c r="G11" i="2" s="1"/>
  <c r="G12" i="2" s="1"/>
  <c r="E5" i="2"/>
  <c r="E6" i="2" s="1"/>
  <c r="E7" i="2" s="1"/>
  <c r="E8" i="2" s="1"/>
  <c r="E9" i="2" s="1"/>
  <c r="E10" i="2" s="1"/>
  <c r="E11" i="2" s="1"/>
  <c r="E12" i="2" s="1"/>
  <c r="C4" i="2"/>
  <c r="C5" i="2" s="1"/>
  <c r="C6" i="2" s="1"/>
  <c r="C7" i="2" s="1"/>
  <c r="C8" i="2" s="1"/>
  <c r="C9" i="2" s="1"/>
  <c r="C10" i="2" s="1"/>
  <c r="C11" i="2" s="1"/>
  <c r="C12" i="2" s="1"/>
</calcChain>
</file>

<file path=xl/sharedStrings.xml><?xml version="1.0" encoding="utf-8"?>
<sst xmlns="http://schemas.openxmlformats.org/spreadsheetml/2006/main" count="191" uniqueCount="30">
  <si>
    <t>CUMULATIVE - kW</t>
  </si>
  <si>
    <t>Year</t>
  </si>
  <si>
    <t>kW</t>
  </si>
  <si>
    <t>Sector</t>
  </si>
  <si>
    <t>Number</t>
  </si>
  <si>
    <t>NM or QF</t>
  </si>
  <si>
    <t>Total capacity kW NM</t>
  </si>
  <si>
    <t>Residential capacity kW NM</t>
  </si>
  <si>
    <t>Non-Residential capacity kW NM</t>
  </si>
  <si>
    <t>Total capacity kW QF</t>
  </si>
  <si>
    <t>Residential capacity kW QF</t>
  </si>
  <si>
    <t>Non-Residential capacity kW QF</t>
  </si>
  <si>
    <t>Total capacity kW (NM+QF)</t>
  </si>
  <si>
    <t>Residential</t>
  </si>
  <si>
    <t>NM</t>
  </si>
  <si>
    <t>Non-residential</t>
  </si>
  <si>
    <t>INCREMENTAL - kW</t>
  </si>
  <si>
    <t>QF</t>
  </si>
  <si>
    <t>CUMULATIVE - NM customers</t>
  </si>
  <si>
    <t>Total_RS_NM_cust</t>
  </si>
  <si>
    <t>Total_nonRS_NM_cust</t>
  </si>
  <si>
    <t>Total_NM_cust</t>
  </si>
  <si>
    <t>INCREMENTAL - NM customers</t>
  </si>
  <si>
    <t>CAPACITY</t>
  </si>
  <si>
    <t>Total</t>
  </si>
  <si>
    <t>RS</t>
  </si>
  <si>
    <t>Non-RS</t>
  </si>
  <si>
    <t>Incremental</t>
  </si>
  <si>
    <t>Cumulative</t>
  </si>
  <si>
    <t>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</si>
</sst>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2" fillId="2" borderId="0" xfId="0" applyFont="1" applyFill="1"/>
    <xf numFmtId="0" fontId="2" fillId="0" borderId="0" xfId="0" applyFont="1"/>
    <xf numFmtId="1" fontId="0" fillId="0" borderId="0" xfId="0" applyNumberFormat="1"/>
    <xf numFmtId="0" fontId="2" fillId="3" borderId="0" xfId="0" applyFont="1" applyFill="1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Residential NM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annual_incremental_hist!$A$3:$A$18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annual_incremental_hist!$C$3:$C$18</c:f>
              <c:numCache>
                <c:formatCode>_(* #,##0_);_(* \(#,##0\);_(* "-"??_);_(@_)</c:formatCode>
                <c:ptCount val="16"/>
                <c:pt idx="0">
                  <c:v>76.778999999999996</c:v>
                </c:pt>
                <c:pt idx="1">
                  <c:v>172.02899999999994</c:v>
                </c:pt>
                <c:pt idx="2">
                  <c:v>288.57200000000012</c:v>
                </c:pt>
                <c:pt idx="3">
                  <c:v>383.97700000000015</c:v>
                </c:pt>
                <c:pt idx="4">
                  <c:v>614.52900000000022</c:v>
                </c:pt>
                <c:pt idx="5">
                  <c:v>809.60900000000038</c:v>
                </c:pt>
                <c:pt idx="6">
                  <c:v>1361.9239999999988</c:v>
                </c:pt>
                <c:pt idx="7">
                  <c:v>1917.860999999999</c:v>
                </c:pt>
                <c:pt idx="8">
                  <c:v>2385.261</c:v>
                </c:pt>
                <c:pt idx="9">
                  <c:v>3302.7960000000007</c:v>
                </c:pt>
                <c:pt idx="10">
                  <c:v>4842.8240000000014</c:v>
                </c:pt>
                <c:pt idx="11">
                  <c:v>8265.7560000000012</c:v>
                </c:pt>
                <c:pt idx="12">
                  <c:v>15570.450999999992</c:v>
                </c:pt>
                <c:pt idx="13">
                  <c:v>26719.567999999977</c:v>
                </c:pt>
                <c:pt idx="14">
                  <c:v>36736.436999999947</c:v>
                </c:pt>
                <c:pt idx="15">
                  <c:v>44883.414741882501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5-4FD4-A76D-E7131D114400}"/>
            </c:ext>
          </c:extLst>
        </c:ser>
        <c:ser>
          <c:idx val="1"/>
          <c:order val="1"/>
          <c:tx>
            <c:v>Non-Residential NM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annual_incremental_hist!$A$3:$A$18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annual_incremental_hist!$D$3:$D$18</c:f>
              <c:numCache>
                <c:formatCode>_(* #,##0_);_(* \(#,##0\);_(* "-"??_);_(@_)</c:formatCode>
                <c:ptCount val="16"/>
                <c:pt idx="0">
                  <c:v>50.060000000000009</c:v>
                </c:pt>
                <c:pt idx="1">
                  <c:v>95.420999999999978</c:v>
                </c:pt>
                <c:pt idx="2">
                  <c:v>138.10100000000003</c:v>
                </c:pt>
                <c:pt idx="3">
                  <c:v>185.62100000000004</c:v>
                </c:pt>
                <c:pt idx="4">
                  <c:v>213.80100000000007</c:v>
                </c:pt>
                <c:pt idx="5">
                  <c:v>403.81600000000009</c:v>
                </c:pt>
                <c:pt idx="6">
                  <c:v>584.91999999999973</c:v>
                </c:pt>
                <c:pt idx="7">
                  <c:v>702.60999999999979</c:v>
                </c:pt>
                <c:pt idx="8">
                  <c:v>1011.2000000000003</c:v>
                </c:pt>
                <c:pt idx="9">
                  <c:v>1470.9100000000003</c:v>
                </c:pt>
                <c:pt idx="10">
                  <c:v>1935.1800000000003</c:v>
                </c:pt>
                <c:pt idx="11">
                  <c:v>2507.08</c:v>
                </c:pt>
                <c:pt idx="12">
                  <c:v>3223.2799999999993</c:v>
                </c:pt>
                <c:pt idx="13">
                  <c:v>4639.8359999999993</c:v>
                </c:pt>
                <c:pt idx="14">
                  <c:v>12065.681000000004</c:v>
                </c:pt>
                <c:pt idx="15">
                  <c:v>13134.585258117499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5-4FD4-A76D-E7131D114400}"/>
            </c:ext>
          </c:extLst>
        </c:ser>
        <c:ser>
          <c:idx val="2"/>
          <c:order val="2"/>
          <c:tx>
            <c:v>Total QF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annual_incremental_hist!$A$3:$A$18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annual_incremental_hist!$E$3:$E$18</c:f>
              <c:numCache>
                <c:formatCode>_(* #,##0_);_(* \(#,##0\);_(* "-"??_);_(@_)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1170.9000000000001</c:v>
                </c:pt>
                <c:pt idx="4">
                  <c:v>1170.9000000000001</c:v>
                </c:pt>
                <c:pt idx="5">
                  <c:v>1170.9000000000001</c:v>
                </c:pt>
                <c:pt idx="6">
                  <c:v>1222.0500000000002</c:v>
                </c:pt>
                <c:pt idx="7">
                  <c:v>1544.8100000000002</c:v>
                </c:pt>
                <c:pt idx="8">
                  <c:v>2422.66</c:v>
                </c:pt>
                <c:pt idx="9">
                  <c:v>4036.2700000000004</c:v>
                </c:pt>
                <c:pt idx="10">
                  <c:v>4036.2700000000004</c:v>
                </c:pt>
                <c:pt idx="11">
                  <c:v>4636.01</c:v>
                </c:pt>
                <c:pt idx="12">
                  <c:v>4863.8100000000004</c:v>
                </c:pt>
                <c:pt idx="13">
                  <c:v>5592.1200000000008</c:v>
                </c:pt>
                <c:pt idx="14">
                  <c:v>6050.2200000000012</c:v>
                </c:pt>
                <c:pt idx="15">
                  <c:v>9408.3314960831995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C5-4FD4-A76D-E7131D114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6308159"/>
        <c:axId val="1037364623"/>
      </c:barChart>
      <c:catAx>
        <c:axId val="2006308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7364623"/>
        <c:crosses val="autoZero"/>
        <c:auto val="1"/>
        <c:lblAlgn val="ctr"/>
        <c:lblOffset val="100"/>
        <c:noMultiLvlLbl val="0"/>
      </c:catAx>
      <c:valAx>
        <c:axId val="1037364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6308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INCREMENTAL - kW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annual_incremental_hist!$B$23</c:f>
              <c:strCache>
                <c:ptCount val="1"/>
                <c:pt idx="0">
                  <c:v>Total capacity kW NM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annual_incremental_hist!$A$24:$A$39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annual_incremental_hist!$B$24:$B$39</c:f>
              <c:numCache>
                <c:formatCode>_(* #,##0_);_(* \(#,##0\);_(* "-"??_);_(@_)</c:formatCode>
                <c:ptCount val="16"/>
                <c:pt idx="1">
                  <c:v>140.61099999999993</c:v>
                </c:pt>
                <c:pt idx="2">
                  <c:v>159.22300000000018</c:v>
                </c:pt>
                <c:pt idx="3">
                  <c:v>142.92500000000007</c:v>
                </c:pt>
                <c:pt idx="4">
                  <c:v>258.73199999999997</c:v>
                </c:pt>
                <c:pt idx="5">
                  <c:v>385.09500000000025</c:v>
                </c:pt>
                <c:pt idx="6">
                  <c:v>733.41899999999828</c:v>
                </c:pt>
                <c:pt idx="7">
                  <c:v>673.62699999999995</c:v>
                </c:pt>
                <c:pt idx="8">
                  <c:v>775.9900000000016</c:v>
                </c:pt>
                <c:pt idx="9">
                  <c:v>1377.2450000000008</c:v>
                </c:pt>
                <c:pt idx="10">
                  <c:v>2004.2979999999998</c:v>
                </c:pt>
                <c:pt idx="11">
                  <c:v>3994.8320000000003</c:v>
                </c:pt>
                <c:pt idx="12">
                  <c:v>8020.8949999999877</c:v>
                </c:pt>
                <c:pt idx="13">
                  <c:v>12565.672999999992</c:v>
                </c:pt>
                <c:pt idx="14">
                  <c:v>17442.713999999964</c:v>
                </c:pt>
                <c:pt idx="15">
                  <c:v>9215.882000000056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BC-4FA6-B2F3-3F6352F29B35}"/>
            </c:ext>
          </c:extLst>
        </c:ser>
        <c:ser>
          <c:idx val="1"/>
          <c:order val="1"/>
          <c:tx>
            <c:strRef>
              <c:f>annual_incremental_hist!$C$23</c:f>
              <c:strCache>
                <c:ptCount val="1"/>
                <c:pt idx="0">
                  <c:v>Residential capacity kW NM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annual_incremental_hist!$A$24:$A$39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annual_incremental_hist!$C$24:$C$39</c:f>
              <c:numCache>
                <c:formatCode>_(* #,##0_);_(* \(#,##0\);_(* "-"??_);_(@_)</c:formatCode>
                <c:ptCount val="16"/>
                <c:pt idx="1">
                  <c:v>95.249999999999943</c:v>
                </c:pt>
                <c:pt idx="2">
                  <c:v>116.54300000000018</c:v>
                </c:pt>
                <c:pt idx="3">
                  <c:v>95.40500000000003</c:v>
                </c:pt>
                <c:pt idx="4">
                  <c:v>230.55200000000008</c:v>
                </c:pt>
                <c:pt idx="5">
                  <c:v>195.08000000000015</c:v>
                </c:pt>
                <c:pt idx="6">
                  <c:v>552.31499999999846</c:v>
                </c:pt>
                <c:pt idx="7">
                  <c:v>555.93700000000013</c:v>
                </c:pt>
                <c:pt idx="8">
                  <c:v>467.400000000001</c:v>
                </c:pt>
                <c:pt idx="9">
                  <c:v>917.53500000000076</c:v>
                </c:pt>
                <c:pt idx="10">
                  <c:v>1540.0280000000007</c:v>
                </c:pt>
                <c:pt idx="11">
                  <c:v>3422.9319999999998</c:v>
                </c:pt>
                <c:pt idx="12">
                  <c:v>7304.6949999999906</c:v>
                </c:pt>
                <c:pt idx="13">
                  <c:v>11149.116999999986</c:v>
                </c:pt>
                <c:pt idx="14">
                  <c:v>10016.86899999997</c:v>
                </c:pt>
                <c:pt idx="15">
                  <c:v>8146.9777418825543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BC-4FA6-B2F3-3F6352F29B35}"/>
            </c:ext>
          </c:extLst>
        </c:ser>
        <c:ser>
          <c:idx val="2"/>
          <c:order val="2"/>
          <c:tx>
            <c:strRef>
              <c:f>annual_incremental_hist!$D$23</c:f>
              <c:strCache>
                <c:ptCount val="1"/>
                <c:pt idx="0">
                  <c:v>Non-Residential capacity kW NM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annual_incremental_hist!$A$24:$A$39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annual_incremental_hist!$D$24:$D$39</c:f>
              <c:numCache>
                <c:formatCode>_(* #,##0_);_(* \(#,##0\);_(* "-"??_);_(@_)</c:formatCode>
                <c:ptCount val="16"/>
                <c:pt idx="1">
                  <c:v>45.360999999999969</c:v>
                </c:pt>
                <c:pt idx="2">
                  <c:v>42.680000000000049</c:v>
                </c:pt>
                <c:pt idx="3">
                  <c:v>47.52000000000001</c:v>
                </c:pt>
                <c:pt idx="4">
                  <c:v>28.180000000000035</c:v>
                </c:pt>
                <c:pt idx="5">
                  <c:v>190.01500000000001</c:v>
                </c:pt>
                <c:pt idx="6">
                  <c:v>181.10399999999964</c:v>
                </c:pt>
                <c:pt idx="7">
                  <c:v>117.69000000000005</c:v>
                </c:pt>
                <c:pt idx="8">
                  <c:v>308.59000000000049</c:v>
                </c:pt>
                <c:pt idx="9">
                  <c:v>459.71000000000004</c:v>
                </c:pt>
                <c:pt idx="10">
                  <c:v>464.27</c:v>
                </c:pt>
                <c:pt idx="11">
                  <c:v>571.89999999999964</c:v>
                </c:pt>
                <c:pt idx="12">
                  <c:v>716.19999999999936</c:v>
                </c:pt>
                <c:pt idx="13">
                  <c:v>1416.556</c:v>
                </c:pt>
                <c:pt idx="14">
                  <c:v>7425.8450000000048</c:v>
                </c:pt>
                <c:pt idx="15">
                  <c:v>1068.9042581174945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BC-4FA6-B2F3-3F6352F29B35}"/>
            </c:ext>
          </c:extLst>
        </c:ser>
        <c:ser>
          <c:idx val="3"/>
          <c:order val="3"/>
          <c:tx>
            <c:strRef>
              <c:f>annual_incremental_hist!$E$23</c:f>
              <c:strCache>
                <c:ptCount val="1"/>
                <c:pt idx="0">
                  <c:v>Total capacity kW QF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annual_incremental_hist!$A$24:$A$39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annual_incremental_hist!$E$24:$E$39</c:f>
              <c:numCache>
                <c:formatCode>_(* #,##0_);_(* \(#,##0\);_(* "-"??_);_(@_)</c:formatCode>
                <c:ptCount val="16"/>
                <c:pt idx="1">
                  <c:v>0</c:v>
                </c:pt>
                <c:pt idx="2">
                  <c:v>0</c:v>
                </c:pt>
                <c:pt idx="3">
                  <c:v>1170.9000000000001</c:v>
                </c:pt>
                <c:pt idx="4">
                  <c:v>0</c:v>
                </c:pt>
                <c:pt idx="5">
                  <c:v>0</c:v>
                </c:pt>
                <c:pt idx="6">
                  <c:v>51.150000000000091</c:v>
                </c:pt>
                <c:pt idx="7">
                  <c:v>322.76</c:v>
                </c:pt>
                <c:pt idx="8">
                  <c:v>877.84999999999968</c:v>
                </c:pt>
                <c:pt idx="9">
                  <c:v>1613.6100000000006</c:v>
                </c:pt>
                <c:pt idx="10">
                  <c:v>0</c:v>
                </c:pt>
                <c:pt idx="11">
                  <c:v>599.73999999999978</c:v>
                </c:pt>
                <c:pt idx="12">
                  <c:v>227.80000000000018</c:v>
                </c:pt>
                <c:pt idx="13">
                  <c:v>728.3100000000004</c:v>
                </c:pt>
                <c:pt idx="14">
                  <c:v>458.10000000000036</c:v>
                </c:pt>
                <c:pt idx="15">
                  <c:v>3358.1114960831983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BC-4FA6-B2F3-3F6352F29B35}"/>
            </c:ext>
          </c:extLst>
        </c:ser>
        <c:ser>
          <c:idx val="4"/>
          <c:order val="4"/>
          <c:tx>
            <c:strRef>
              <c:f>annual_incremental_hist!$F$23</c:f>
              <c:strCache>
                <c:ptCount val="1"/>
                <c:pt idx="0">
                  <c:v>Residential capacity kW QF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annual_incremental_hist!$A$24:$A$39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annual_incremental_hist!$F$24:$F$39</c:f>
              <c:numCache>
                <c:formatCode>_(* #,##0_);_(* \(#,##0\);_(* "-"??_);_(@_)</c:formatCode>
                <c:ptCount val="1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46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BC-4FA6-B2F3-3F6352F29B35}"/>
            </c:ext>
          </c:extLst>
        </c:ser>
        <c:ser>
          <c:idx val="5"/>
          <c:order val="5"/>
          <c:tx>
            <c:strRef>
              <c:f>annual_incremental_hist!$G$23</c:f>
              <c:strCache>
                <c:ptCount val="1"/>
                <c:pt idx="0">
                  <c:v>Non-Residential capacity kW QF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annual_incremental_hist!$A$24:$A$39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annual_incremental_hist!$G$24:$G$39</c:f>
              <c:numCache>
                <c:formatCode>_(* #,##0_);_(* \(#,##0\);_(* "-"??_);_(@_)</c:formatCode>
                <c:ptCount val="16"/>
                <c:pt idx="1">
                  <c:v>0</c:v>
                </c:pt>
                <c:pt idx="2">
                  <c:v>0</c:v>
                </c:pt>
                <c:pt idx="3">
                  <c:v>1170.9000000000001</c:v>
                </c:pt>
                <c:pt idx="4">
                  <c:v>0</c:v>
                </c:pt>
                <c:pt idx="5">
                  <c:v>0</c:v>
                </c:pt>
                <c:pt idx="6">
                  <c:v>51.150000000000091</c:v>
                </c:pt>
                <c:pt idx="7">
                  <c:v>322.76</c:v>
                </c:pt>
                <c:pt idx="8">
                  <c:v>877.84999999999968</c:v>
                </c:pt>
                <c:pt idx="9">
                  <c:v>1613.6100000000006</c:v>
                </c:pt>
                <c:pt idx="10">
                  <c:v>0</c:v>
                </c:pt>
                <c:pt idx="11">
                  <c:v>599.73999999999978</c:v>
                </c:pt>
                <c:pt idx="12">
                  <c:v>227.80000000000018</c:v>
                </c:pt>
                <c:pt idx="13">
                  <c:v>682.3100000000004</c:v>
                </c:pt>
                <c:pt idx="14">
                  <c:v>458.10000000000036</c:v>
                </c:pt>
                <c:pt idx="15">
                  <c:v>3357.7799999999988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BC-4FA6-B2F3-3F6352F29B35}"/>
            </c:ext>
          </c:extLst>
        </c:ser>
        <c:ser>
          <c:idx val="6"/>
          <c:order val="6"/>
          <c:tx>
            <c:strRef>
              <c:f>annual_incremental_hist!$H$23</c:f>
              <c:strCache>
                <c:ptCount val="1"/>
                <c:pt idx="0">
                  <c:v>Total capacity kW (NM+QF)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annual_incremental_hist!$A$24:$A$39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annual_incremental_hist!$H$24:$H$39</c:f>
              <c:numCache>
                <c:formatCode>_(* #,##0_);_(* \(#,##0\);_(* "-"??_);_(@_)</c:formatCode>
                <c:ptCount val="16"/>
                <c:pt idx="1">
                  <c:v>140.61099999999993</c:v>
                </c:pt>
                <c:pt idx="2">
                  <c:v>159.22300000000018</c:v>
                </c:pt>
                <c:pt idx="3">
                  <c:v>1313.8250000000003</c:v>
                </c:pt>
                <c:pt idx="4">
                  <c:v>258.73199999999997</c:v>
                </c:pt>
                <c:pt idx="5">
                  <c:v>385.09500000000048</c:v>
                </c:pt>
                <c:pt idx="6">
                  <c:v>784.56899999999814</c:v>
                </c:pt>
                <c:pt idx="7">
                  <c:v>996.38700000000017</c:v>
                </c:pt>
                <c:pt idx="8">
                  <c:v>1653.8400000000011</c:v>
                </c:pt>
                <c:pt idx="9">
                  <c:v>2990.8550000000023</c:v>
                </c:pt>
                <c:pt idx="10">
                  <c:v>2004.2979999999989</c:v>
                </c:pt>
                <c:pt idx="11">
                  <c:v>4594.5720000000001</c:v>
                </c:pt>
                <c:pt idx="12">
                  <c:v>8248.6949999999888</c:v>
                </c:pt>
                <c:pt idx="13">
                  <c:v>13293.982999999993</c:v>
                </c:pt>
                <c:pt idx="14">
                  <c:v>17900.813999999962</c:v>
                </c:pt>
                <c:pt idx="15">
                  <c:v>12573.993496083262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BC-4FA6-B2F3-3F6352F29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6232144"/>
        <c:axId val="706232624"/>
      </c:lineChart>
      <c:catAx>
        <c:axId val="70623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232624"/>
        <c:crosses val="autoZero"/>
        <c:auto val="1"/>
        <c:lblAlgn val="ctr"/>
        <c:lblOffset val="100"/>
        <c:noMultiLvlLbl val="0"/>
      </c:catAx>
      <c:valAx>
        <c:axId val="70623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23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INCREMENTAL - NM customers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annual_incremental_hist!$B$65</c:f>
              <c:strCache>
                <c:ptCount val="1"/>
                <c:pt idx="0">
                  <c:v>Total_RS_NM_cust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annual_incremental_hist!$A$66:$A$81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annual_incremental_hist!$B$66:$B$81</c:f>
              <c:numCache>
                <c:formatCode>_(* #,##0_);_(* \(#,##0\);_(* "-"??_);_(@_)</c:formatCode>
                <c:ptCount val="16"/>
                <c:pt idx="1">
                  <c:v>35</c:v>
                </c:pt>
                <c:pt idx="2">
                  <c:v>53</c:v>
                </c:pt>
                <c:pt idx="3">
                  <c:v>26</c:v>
                </c:pt>
                <c:pt idx="4">
                  <c:v>31</c:v>
                </c:pt>
                <c:pt idx="5">
                  <c:v>26</c:v>
                </c:pt>
                <c:pt idx="6">
                  <c:v>73</c:v>
                </c:pt>
                <c:pt idx="7">
                  <c:v>70</c:v>
                </c:pt>
                <c:pt idx="8">
                  <c:v>56</c:v>
                </c:pt>
                <c:pt idx="9">
                  <c:v>100</c:v>
                </c:pt>
                <c:pt idx="10">
                  <c:v>160</c:v>
                </c:pt>
                <c:pt idx="11">
                  <c:v>381</c:v>
                </c:pt>
                <c:pt idx="12">
                  <c:v>787</c:v>
                </c:pt>
                <c:pt idx="13">
                  <c:v>1357</c:v>
                </c:pt>
                <c:pt idx="14">
                  <c:v>1255</c:v>
                </c:pt>
                <c:pt idx="15">
                  <c:v>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40-41EB-B815-27746F85E450}"/>
            </c:ext>
          </c:extLst>
        </c:ser>
        <c:ser>
          <c:idx val="1"/>
          <c:order val="1"/>
          <c:tx>
            <c:strRef>
              <c:f>annual_incremental_hist!$C$65</c:f>
              <c:strCache>
                <c:ptCount val="1"/>
                <c:pt idx="0">
                  <c:v>Total_nonRS_NM_cust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annual_incremental_hist!$A$66:$A$81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annual_incremental_hist!$C$66:$C$81</c:f>
              <c:numCache>
                <c:formatCode>_(* #,##0_);_(* \(#,##0\);_(* "-"??_);_(@_)</c:formatCode>
                <c:ptCount val="16"/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6</c:v>
                </c:pt>
                <c:pt idx="5">
                  <c:v>10</c:v>
                </c:pt>
                <c:pt idx="6">
                  <c:v>11</c:v>
                </c:pt>
                <c:pt idx="7">
                  <c:v>9</c:v>
                </c:pt>
                <c:pt idx="8">
                  <c:v>16</c:v>
                </c:pt>
                <c:pt idx="9">
                  <c:v>27</c:v>
                </c:pt>
                <c:pt idx="10">
                  <c:v>19</c:v>
                </c:pt>
                <c:pt idx="11">
                  <c:v>36</c:v>
                </c:pt>
                <c:pt idx="12">
                  <c:v>45</c:v>
                </c:pt>
                <c:pt idx="13">
                  <c:v>41</c:v>
                </c:pt>
                <c:pt idx="14">
                  <c:v>67</c:v>
                </c:pt>
                <c:pt idx="1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40-41EB-B815-27746F85E450}"/>
            </c:ext>
          </c:extLst>
        </c:ser>
        <c:ser>
          <c:idx val="2"/>
          <c:order val="2"/>
          <c:tx>
            <c:strRef>
              <c:f>annual_incremental_hist!$D$65</c:f>
              <c:strCache>
                <c:ptCount val="1"/>
                <c:pt idx="0">
                  <c:v>Total_NM_cust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annual_incremental_hist!$A$66:$A$81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annual_incremental_hist!$D$66:$D$81</c:f>
              <c:numCache>
                <c:formatCode>_(* #,##0_);_(* \(#,##0\);_(* "-"??_);_(@_)</c:formatCode>
                <c:ptCount val="16"/>
                <c:pt idx="1">
                  <c:v>39</c:v>
                </c:pt>
                <c:pt idx="2">
                  <c:v>59</c:v>
                </c:pt>
                <c:pt idx="3">
                  <c:v>29</c:v>
                </c:pt>
                <c:pt idx="4">
                  <c:v>37</c:v>
                </c:pt>
                <c:pt idx="5">
                  <c:v>36</c:v>
                </c:pt>
                <c:pt idx="6">
                  <c:v>84</c:v>
                </c:pt>
                <c:pt idx="7">
                  <c:v>79</c:v>
                </c:pt>
                <c:pt idx="8">
                  <c:v>72</c:v>
                </c:pt>
                <c:pt idx="9">
                  <c:v>127</c:v>
                </c:pt>
                <c:pt idx="10">
                  <c:v>179</c:v>
                </c:pt>
                <c:pt idx="11">
                  <c:v>417</c:v>
                </c:pt>
                <c:pt idx="12">
                  <c:v>832</c:v>
                </c:pt>
                <c:pt idx="13">
                  <c:v>1398</c:v>
                </c:pt>
                <c:pt idx="14">
                  <c:v>1322</c:v>
                </c:pt>
                <c:pt idx="15">
                  <c:v>1027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40-41EB-B815-27746F85E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565999"/>
        <c:axId val="907567919"/>
      </c:lineChart>
      <c:catAx>
        <c:axId val="907565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67919"/>
        <c:crosses val="autoZero"/>
        <c:auto val="1"/>
        <c:lblAlgn val="ctr"/>
        <c:lblOffset val="100"/>
        <c:noMultiLvlLbl val="0"/>
      </c:catAx>
      <c:valAx>
        <c:axId val="90756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Customer 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65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INCREMENTAL - customers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BTM_storage!$D$15:$D$17</c:f>
              <c:strCache>
                <c:ptCount val="3"/>
                <c:pt idx="0">
                  <c:v>CUSTOMERS</c:v>
                </c:pt>
                <c:pt idx="1">
                  <c:v>RS</c:v>
                </c:pt>
                <c:pt idx="2">
                  <c:v>Incremental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BTM_storage!$A$18:$A$26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BTM_storage!$D$18:$D$26</c:f>
              <c:numCache>
                <c:formatCode>0</c:formatCode>
                <c:ptCount val="9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18</c:v>
                </c:pt>
                <c:pt idx="5">
                  <c:v>96</c:v>
                </c:pt>
                <c:pt idx="6">
                  <c:v>126</c:v>
                </c:pt>
                <c:pt idx="7">
                  <c:v>28</c:v>
                </c:pt>
                <c:pt idx="8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83-4F84-97B3-EBADA112A530}"/>
            </c:ext>
          </c:extLst>
        </c:ser>
        <c:ser>
          <c:idx val="4"/>
          <c:order val="1"/>
          <c:tx>
            <c:strRef>
              <c:f>BTM_storage!$F$15:$F$17</c:f>
              <c:strCache>
                <c:ptCount val="3"/>
                <c:pt idx="0">
                  <c:v>CUSTOMERS</c:v>
                </c:pt>
                <c:pt idx="1">
                  <c:v>Non-RS</c:v>
                </c:pt>
                <c:pt idx="2">
                  <c:v>Incremental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BTM_storage!$A$18:$A$26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BTM_storage!$F$18:$F$26</c:f>
              <c:numCache>
                <c:formatCode>_(* #,##0_);_(* \(#,##0\);_(*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83-4F84-97B3-EBADA112A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9236335"/>
        <c:axId val="1389238735"/>
      </c:lineChart>
      <c:catAx>
        <c:axId val="1389236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9238735"/>
        <c:crosses val="autoZero"/>
        <c:auto val="1"/>
        <c:lblAlgn val="ctr"/>
        <c:lblOffset val="100"/>
        <c:noMultiLvlLbl val="0"/>
      </c:catAx>
      <c:valAx>
        <c:axId val="138923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9236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INCREMENTAL -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BTM_storage!$D$1:$D$3</c:f>
              <c:strCache>
                <c:ptCount val="3"/>
                <c:pt idx="0">
                  <c:v>CAPACITY</c:v>
                </c:pt>
                <c:pt idx="1">
                  <c:v>RS</c:v>
                </c:pt>
                <c:pt idx="2">
                  <c:v>Incremental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BTM_storage!$A$4:$A$12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BTM_storage!$D$4:$D$12</c:f>
              <c:numCache>
                <c:formatCode>0</c:formatCode>
                <c:ptCount val="9"/>
                <c:pt idx="0">
                  <c:v>35.46</c:v>
                </c:pt>
                <c:pt idx="1">
                  <c:v>1.44</c:v>
                </c:pt>
                <c:pt idx="2">
                  <c:v>1.2</c:v>
                </c:pt>
                <c:pt idx="3">
                  <c:v>43.44</c:v>
                </c:pt>
                <c:pt idx="4">
                  <c:v>155.108</c:v>
                </c:pt>
                <c:pt idx="5">
                  <c:v>597.81999999999994</c:v>
                </c:pt>
                <c:pt idx="6">
                  <c:v>679.26999999999975</c:v>
                </c:pt>
                <c:pt idx="7">
                  <c:v>231.24</c:v>
                </c:pt>
                <c:pt idx="8">
                  <c:v>507.45999999999992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87-4B49-B9B8-4F266E5BA0D0}"/>
            </c:ext>
          </c:extLst>
        </c:ser>
        <c:ser>
          <c:idx val="4"/>
          <c:order val="1"/>
          <c:tx>
            <c:strRef>
              <c:f>BTM_storage!$F$1:$F$3</c:f>
              <c:strCache>
                <c:ptCount val="3"/>
                <c:pt idx="0">
                  <c:v>CAPACITY</c:v>
                </c:pt>
                <c:pt idx="1">
                  <c:v>Non-RS</c:v>
                </c:pt>
                <c:pt idx="2">
                  <c:v>Incremental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BTM_storage!$A$4:$A$12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BTM_storage!$F$4:$F$12</c:f>
              <c:numCache>
                <c:formatCode>General</c:formatCode>
                <c:ptCount val="9"/>
                <c:pt idx="3">
                  <c:v>30</c:v>
                </c:pt>
                <c:pt idx="4">
                  <c:v>10</c:v>
                </c:pt>
                <c:pt idx="5">
                  <c:v>32</c:v>
                </c:pt>
                <c:pt idx="6">
                  <c:v>151.5</c:v>
                </c:pt>
                <c:pt idx="7">
                  <c:v>47.5</c:v>
                </c:pt>
                <c:pt idx="8" formatCode="0">
                  <c:v>302.60000000000002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87-4B49-B9B8-4F266E5BA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049679"/>
        <c:axId val="700050159"/>
      </c:lineChart>
      <c:catAx>
        <c:axId val="700049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50159"/>
        <c:crosses val="autoZero"/>
        <c:auto val="1"/>
        <c:lblAlgn val="ctr"/>
        <c:lblOffset val="100"/>
        <c:noMultiLvlLbl val="0"/>
      </c:catAx>
      <c:valAx>
        <c:axId val="700050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49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BTM_storage!$C$17</c:f>
              <c:strCache>
                <c:ptCount val="1"/>
                <c:pt idx="0">
                  <c:v>Cumulative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BTM_storage!$A$18:$A$26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BTM_storage!$C$18:$C$26</c:f>
              <c:numCache>
                <c:formatCode>_(* #,##0_);_(* \(#,##0\);_(* "-"??_);_(@_)</c:formatCode>
                <c:ptCount val="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29</c:v>
                </c:pt>
                <c:pt idx="5">
                  <c:v>128</c:v>
                </c:pt>
                <c:pt idx="6">
                  <c:v>258</c:v>
                </c:pt>
                <c:pt idx="7">
                  <c:v>288</c:v>
                </c:pt>
                <c:pt idx="8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21-4B34-A19D-F8C94117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803263"/>
        <c:axId val="1056803743"/>
      </c:lineChart>
      <c:lineChart>
        <c:grouping val="standard"/>
        <c:varyColors val="0"/>
        <c:ser>
          <c:idx val="0"/>
          <c:order val="0"/>
          <c:tx>
            <c:strRef>
              <c:f>BTM_storage!$B$17</c:f>
              <c:strCache>
                <c:ptCount val="1"/>
                <c:pt idx="0">
                  <c:v>Incremental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BTM_storage!$A$18:$A$26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BTM_storage!$B$18:$B$26</c:f>
              <c:numCache>
                <c:formatCode>_(* #,##0_);_(* \(#,##0\);_(* "-"??_);_(@_)</c:formatCode>
                <c:ptCount val="9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19</c:v>
                </c:pt>
                <c:pt idx="5">
                  <c:v>99</c:v>
                </c:pt>
                <c:pt idx="6">
                  <c:v>130</c:v>
                </c:pt>
                <c:pt idx="7">
                  <c:v>30</c:v>
                </c:pt>
                <c:pt idx="8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21-4B34-A19D-F8C94117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49199"/>
        <c:axId val="700053039"/>
      </c:lineChart>
      <c:catAx>
        <c:axId val="1056803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803743"/>
        <c:crosses val="autoZero"/>
        <c:auto val="1"/>
        <c:lblAlgn val="ctr"/>
        <c:lblOffset val="100"/>
        <c:noMultiLvlLbl val="0"/>
      </c:catAx>
      <c:valAx>
        <c:axId val="1056803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Cumulative battery adoption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803263"/>
        <c:crosses val="autoZero"/>
        <c:crossBetween val="between"/>
      </c:valAx>
      <c:valAx>
        <c:axId val="70005303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Incremental battery adoption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49199"/>
        <c:crosses val="max"/>
        <c:crossBetween val="between"/>
      </c:valAx>
      <c:catAx>
        <c:axId val="7000491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00530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0</xdr:row>
      <xdr:rowOff>162378</xdr:rowOff>
    </xdr:from>
    <xdr:to>
      <xdr:col>11</xdr:col>
      <xdr:colOff>335643</xdr:colOff>
      <xdr:row>21</xdr:row>
      <xdr:rowOff>163285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2F3621-8267-4018-A167-DD2CB42E73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28574</xdr:colOff>
      <xdr:row>2</xdr:row>
      <xdr:rowOff>25400</xdr:rowOff>
    </xdr:from>
    <xdr:to>
      <xdr:col>29</xdr:col>
      <xdr:colOff>19049</xdr:colOff>
      <xdr:row>25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780867-5FB4-5BD4-7819-EB993CD837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27</xdr:row>
      <xdr:rowOff>0</xdr:rowOff>
    </xdr:from>
    <xdr:to>
      <xdr:col>28</xdr:col>
      <xdr:colOff>581025</xdr:colOff>
      <xdr:row>50</xdr:row>
      <xdr:rowOff>12700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45EF4FC-6A8A-44D4-A75C-2FB8BDA64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123824</xdr:colOff>
      <xdr:row>24</xdr:row>
      <xdr:rowOff>177800</xdr:rowOff>
    </xdr:from>
    <xdr:to>
      <xdr:col>19</xdr:col>
      <xdr:colOff>603250</xdr:colOff>
      <xdr:row>43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944FC-13EF-8E9E-4926-AE4861B01B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15874</xdr:colOff>
      <xdr:row>25</xdr:row>
      <xdr:rowOff>19050</xdr:rowOff>
    </xdr:from>
    <xdr:to>
      <xdr:col>31</xdr:col>
      <xdr:colOff>361949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37F757C-1C5E-984D-5622-FEEA75DADA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374650</xdr:colOff>
      <xdr:row>1</xdr:row>
      <xdr:rowOff>34924</xdr:rowOff>
    </xdr:from>
    <xdr:to>
      <xdr:col>28</xdr:col>
      <xdr:colOff>584200</xdr:colOff>
      <xdr:row>22</xdr:row>
      <xdr:rowOff>25399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A8DE329-DC38-6538-A60A-BEE1623C64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AE00F-7BFE-48F7-837B-8D05DFE1615B}">
  <sheetPr>
    <tabColor rgb="FFFFC000"/>
  </sheetPr>
  <dimension ref="A1"/>
  <sheetViews>
    <sheetView tabSelected="1" zoomScale="70" zoomScaleNormal="70" workbookViewId="0">
      <selection activeCell="P24" sqref="P24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0402E-C8CE-414B-B285-25C405BA27A1}">
  <sheetPr>
    <tabColor rgb="FFFFFF00"/>
  </sheetPr>
  <dimension ref="A1:Q81"/>
  <sheetViews>
    <sheetView topLeftCell="A52" zoomScale="40" zoomScaleNormal="40" workbookViewId="0">
      <selection activeCell="N83" sqref="N83"/>
    </sheetView>
  </sheetViews>
  <sheetFormatPr defaultRowHeight="14.5" x14ac:dyDescent="0.35"/>
  <cols>
    <col min="2" max="2" width="21.7265625" customWidth="1"/>
    <col min="3" max="3" width="24.54296875" customWidth="1"/>
    <col min="4" max="4" width="28" customWidth="1"/>
    <col min="5" max="5" width="21.7265625" customWidth="1"/>
    <col min="6" max="6" width="27" customWidth="1"/>
    <col min="7" max="7" width="27.81640625" customWidth="1"/>
    <col min="8" max="8" width="24" customWidth="1"/>
    <col min="12" max="12" width="10.1796875" bestFit="1" customWidth="1"/>
    <col min="13" max="13" width="13.81640625" customWidth="1"/>
    <col min="14" max="15" width="11.81640625" customWidth="1"/>
  </cols>
  <sheetData>
    <row r="1" spans="1:17" x14ac:dyDescent="0.35">
      <c r="B1" s="3" t="s">
        <v>0</v>
      </c>
      <c r="K1" s="6" t="s">
        <v>1</v>
      </c>
      <c r="L1" s="6" t="s">
        <v>2</v>
      </c>
      <c r="M1" s="6" t="s">
        <v>3</v>
      </c>
      <c r="N1" s="6" t="s">
        <v>4</v>
      </c>
      <c r="O1" s="6" t="s">
        <v>5</v>
      </c>
    </row>
    <row r="2" spans="1:17" x14ac:dyDescent="0.35"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K2">
        <v>2010</v>
      </c>
      <c r="L2" s="1">
        <v>95.249999999999943</v>
      </c>
      <c r="M2" t="s">
        <v>13</v>
      </c>
      <c r="N2" s="1">
        <v>35</v>
      </c>
      <c r="O2" t="s">
        <v>14</v>
      </c>
      <c r="P2" s="10">
        <f>L2/N2</f>
        <v>2.7214285714285698</v>
      </c>
    </row>
    <row r="3" spans="1:17" x14ac:dyDescent="0.35">
      <c r="A3">
        <v>2009</v>
      </c>
      <c r="B3" s="1">
        <v>126.839</v>
      </c>
      <c r="C3" s="1">
        <v>76.778999999999996</v>
      </c>
      <c r="D3" s="1">
        <v>50.060000000000009</v>
      </c>
      <c r="E3" s="1">
        <v>0</v>
      </c>
      <c r="F3" s="1">
        <v>0</v>
      </c>
      <c r="G3" s="1">
        <v>0</v>
      </c>
      <c r="H3" s="1">
        <v>126.839</v>
      </c>
      <c r="K3">
        <v>2011</v>
      </c>
      <c r="L3" s="1">
        <v>116.54300000000018</v>
      </c>
      <c r="M3" t="s">
        <v>13</v>
      </c>
      <c r="N3" s="1">
        <v>53</v>
      </c>
      <c r="O3" t="s">
        <v>14</v>
      </c>
      <c r="P3" s="10">
        <f t="shared" ref="P3:P16" si="0">L3/N3</f>
        <v>2.1989245283018901</v>
      </c>
      <c r="Q3" s="10">
        <f>AVERAGE(P2:P4)</f>
        <v>2.8632587255511797</v>
      </c>
    </row>
    <row r="4" spans="1:17" x14ac:dyDescent="0.35">
      <c r="A4">
        <v>2010</v>
      </c>
      <c r="B4" s="1">
        <v>267.44999999999993</v>
      </c>
      <c r="C4" s="1">
        <v>172.02899999999994</v>
      </c>
      <c r="D4" s="1">
        <v>95.420999999999978</v>
      </c>
      <c r="E4" s="1">
        <v>0</v>
      </c>
      <c r="F4" s="1">
        <v>0</v>
      </c>
      <c r="G4" s="1">
        <v>0</v>
      </c>
      <c r="H4" s="1">
        <v>267.44999999999993</v>
      </c>
      <c r="K4">
        <v>2012</v>
      </c>
      <c r="L4" s="1">
        <v>95.40500000000003</v>
      </c>
      <c r="M4" t="s">
        <v>13</v>
      </c>
      <c r="N4" s="1">
        <v>26</v>
      </c>
      <c r="O4" t="s">
        <v>14</v>
      </c>
      <c r="P4" s="10">
        <f t="shared" si="0"/>
        <v>3.6694230769230782</v>
      </c>
      <c r="Q4" s="10">
        <f t="shared" ref="Q4:Q16" si="1">AVERAGE(P3:P5)</f>
        <v>4.4351696318491838</v>
      </c>
    </row>
    <row r="5" spans="1:17" x14ac:dyDescent="0.35">
      <c r="A5">
        <v>2011</v>
      </c>
      <c r="B5" s="1">
        <v>426.67300000000012</v>
      </c>
      <c r="C5" s="1">
        <v>288.57200000000012</v>
      </c>
      <c r="D5" s="1">
        <v>138.10100000000003</v>
      </c>
      <c r="E5" s="1">
        <v>0</v>
      </c>
      <c r="F5" s="1">
        <v>0</v>
      </c>
      <c r="G5" s="1">
        <v>0</v>
      </c>
      <c r="H5" s="1">
        <v>426.67300000000012</v>
      </c>
      <c r="K5">
        <v>2013</v>
      </c>
      <c r="L5" s="1">
        <v>230.55200000000008</v>
      </c>
      <c r="M5" t="s">
        <v>13</v>
      </c>
      <c r="N5" s="1">
        <v>31</v>
      </c>
      <c r="O5" t="s">
        <v>14</v>
      </c>
      <c r="P5" s="10">
        <f t="shared" si="0"/>
        <v>7.4371612903225834</v>
      </c>
      <c r="Q5" s="10">
        <f t="shared" si="1"/>
        <v>6.2032204301075309</v>
      </c>
    </row>
    <row r="6" spans="1:17" x14ac:dyDescent="0.35">
      <c r="A6">
        <v>2012</v>
      </c>
      <c r="B6" s="1">
        <v>569.59800000000018</v>
      </c>
      <c r="C6" s="1">
        <v>383.97700000000015</v>
      </c>
      <c r="D6" s="1">
        <v>185.62100000000004</v>
      </c>
      <c r="E6" s="1">
        <v>1170.9000000000001</v>
      </c>
      <c r="F6" s="1">
        <v>0</v>
      </c>
      <c r="G6" s="1">
        <v>1170.9000000000001</v>
      </c>
      <c r="H6" s="1">
        <v>1740.4980000000003</v>
      </c>
      <c r="K6">
        <v>2014</v>
      </c>
      <c r="L6" s="1">
        <v>195.08000000000015</v>
      </c>
      <c r="M6" t="s">
        <v>13</v>
      </c>
      <c r="N6" s="1">
        <v>26</v>
      </c>
      <c r="O6" t="s">
        <v>14</v>
      </c>
      <c r="P6" s="10">
        <f t="shared" si="0"/>
        <v>7.5030769230769288</v>
      </c>
      <c r="Q6" s="10">
        <f t="shared" si="1"/>
        <v>7.5020657058363609</v>
      </c>
    </row>
    <row r="7" spans="1:17" x14ac:dyDescent="0.35">
      <c r="A7">
        <v>2013</v>
      </c>
      <c r="B7" s="1">
        <v>828.33000000000015</v>
      </c>
      <c r="C7" s="1">
        <v>614.52900000000022</v>
      </c>
      <c r="D7" s="1">
        <v>213.80100000000007</v>
      </c>
      <c r="E7" s="1">
        <v>1170.9000000000001</v>
      </c>
      <c r="F7" s="1">
        <v>0</v>
      </c>
      <c r="G7" s="1">
        <v>1170.9000000000001</v>
      </c>
      <c r="H7" s="1">
        <v>1999.2300000000002</v>
      </c>
      <c r="K7">
        <v>2015</v>
      </c>
      <c r="L7" s="1">
        <v>552.31499999999846</v>
      </c>
      <c r="M7" t="s">
        <v>13</v>
      </c>
      <c r="N7" s="1">
        <v>73</v>
      </c>
      <c r="O7" t="s">
        <v>14</v>
      </c>
      <c r="P7" s="10">
        <f t="shared" si="0"/>
        <v>7.5659589041095678</v>
      </c>
      <c r="Q7" s="10">
        <f t="shared" si="1"/>
        <v>7.6703309900145475</v>
      </c>
    </row>
    <row r="8" spans="1:17" x14ac:dyDescent="0.35">
      <c r="A8">
        <v>2014</v>
      </c>
      <c r="B8" s="1">
        <v>1213.4250000000004</v>
      </c>
      <c r="C8" s="1">
        <v>809.60900000000038</v>
      </c>
      <c r="D8" s="1">
        <v>403.81600000000009</v>
      </c>
      <c r="E8" s="1">
        <v>1170.9000000000001</v>
      </c>
      <c r="F8" s="1">
        <v>0</v>
      </c>
      <c r="G8" s="1">
        <v>1170.9000000000001</v>
      </c>
      <c r="H8" s="1">
        <v>2384.3250000000007</v>
      </c>
      <c r="K8">
        <v>2016</v>
      </c>
      <c r="L8" s="1">
        <v>555.93700000000013</v>
      </c>
      <c r="M8" t="s">
        <v>13</v>
      </c>
      <c r="N8" s="1">
        <v>70</v>
      </c>
      <c r="O8" t="s">
        <v>14</v>
      </c>
      <c r="P8" s="10">
        <f t="shared" si="0"/>
        <v>7.9419571428571443</v>
      </c>
      <c r="Q8" s="10">
        <f t="shared" si="1"/>
        <v>7.9514482061317677</v>
      </c>
    </row>
    <row r="9" spans="1:17" x14ac:dyDescent="0.35">
      <c r="A9">
        <v>2015</v>
      </c>
      <c r="B9" s="1">
        <v>1946.8439999999987</v>
      </c>
      <c r="C9" s="1">
        <v>1361.9239999999988</v>
      </c>
      <c r="D9" s="1">
        <v>584.91999999999973</v>
      </c>
      <c r="E9" s="1">
        <v>1222.0500000000002</v>
      </c>
      <c r="F9" s="1">
        <v>0</v>
      </c>
      <c r="G9" s="1">
        <v>1222.0500000000002</v>
      </c>
      <c r="H9" s="1">
        <v>3168.8939999999989</v>
      </c>
      <c r="K9">
        <v>2017</v>
      </c>
      <c r="L9" s="1">
        <v>467.400000000001</v>
      </c>
      <c r="M9" t="s">
        <v>13</v>
      </c>
      <c r="N9" s="1">
        <v>56</v>
      </c>
      <c r="O9" t="s">
        <v>14</v>
      </c>
      <c r="P9" s="10">
        <f t="shared" si="0"/>
        <v>8.3464285714285893</v>
      </c>
      <c r="Q9" s="10">
        <f t="shared" si="1"/>
        <v>8.4879119047619138</v>
      </c>
    </row>
    <row r="10" spans="1:17" x14ac:dyDescent="0.35">
      <c r="A10">
        <v>2016</v>
      </c>
      <c r="B10" s="1">
        <v>2620.4709999999986</v>
      </c>
      <c r="C10" s="1">
        <v>1917.860999999999</v>
      </c>
      <c r="D10" s="1">
        <v>702.60999999999979</v>
      </c>
      <c r="E10" s="1">
        <v>1544.8100000000002</v>
      </c>
      <c r="F10" s="1">
        <v>0</v>
      </c>
      <c r="G10" s="1">
        <v>1544.8100000000002</v>
      </c>
      <c r="H10" s="1">
        <v>4165.280999999999</v>
      </c>
      <c r="K10">
        <v>2018</v>
      </c>
      <c r="L10" s="1">
        <v>917.53500000000076</v>
      </c>
      <c r="M10" t="s">
        <v>13</v>
      </c>
      <c r="N10" s="1">
        <v>100</v>
      </c>
      <c r="O10" t="s">
        <v>14</v>
      </c>
      <c r="P10" s="10">
        <f t="shared" si="0"/>
        <v>9.175350000000007</v>
      </c>
      <c r="Q10" s="10">
        <f t="shared" si="1"/>
        <v>9.0489845238095352</v>
      </c>
    </row>
    <row r="11" spans="1:17" x14ac:dyDescent="0.35">
      <c r="A11">
        <v>2017</v>
      </c>
      <c r="B11" s="1">
        <v>3396.4610000000002</v>
      </c>
      <c r="C11" s="1">
        <v>2385.261</v>
      </c>
      <c r="D11" s="1">
        <v>1011.2000000000003</v>
      </c>
      <c r="E11" s="1">
        <v>2422.66</v>
      </c>
      <c r="F11" s="1">
        <v>0</v>
      </c>
      <c r="G11" s="1">
        <v>2422.66</v>
      </c>
      <c r="H11" s="1">
        <v>5819.1210000000001</v>
      </c>
      <c r="K11">
        <v>2019</v>
      </c>
      <c r="L11" s="1">
        <v>1540.0280000000007</v>
      </c>
      <c r="M11" t="s">
        <v>13</v>
      </c>
      <c r="N11" s="1">
        <v>160</v>
      </c>
      <c r="O11" t="s">
        <v>14</v>
      </c>
      <c r="P11" s="10">
        <f t="shared" si="0"/>
        <v>9.625175000000004</v>
      </c>
      <c r="Q11" s="10">
        <f t="shared" si="1"/>
        <v>9.2615328302712197</v>
      </c>
    </row>
    <row r="12" spans="1:17" x14ac:dyDescent="0.35">
      <c r="A12">
        <v>2018</v>
      </c>
      <c r="B12" s="1">
        <v>4773.706000000001</v>
      </c>
      <c r="C12" s="1">
        <v>3302.7960000000007</v>
      </c>
      <c r="D12" s="1">
        <v>1470.9100000000003</v>
      </c>
      <c r="E12" s="1">
        <v>4036.2700000000004</v>
      </c>
      <c r="F12" s="1">
        <v>0</v>
      </c>
      <c r="G12" s="1">
        <v>4036.2700000000004</v>
      </c>
      <c r="H12" s="1">
        <v>8809.9760000000024</v>
      </c>
      <c r="K12">
        <v>2020</v>
      </c>
      <c r="L12" s="1">
        <v>3422.9319999999998</v>
      </c>
      <c r="M12" t="s">
        <v>13</v>
      </c>
      <c r="N12" s="1">
        <v>381</v>
      </c>
      <c r="O12" t="s">
        <v>14</v>
      </c>
      <c r="P12" s="10">
        <f t="shared" si="0"/>
        <v>8.9840734908136479</v>
      </c>
      <c r="Q12" s="10">
        <f t="shared" si="1"/>
        <v>9.2969816019781177</v>
      </c>
    </row>
    <row r="13" spans="1:17" x14ac:dyDescent="0.35">
      <c r="A13">
        <v>2019</v>
      </c>
      <c r="B13" s="1">
        <v>6778.0040000000008</v>
      </c>
      <c r="C13" s="1">
        <v>4842.8240000000014</v>
      </c>
      <c r="D13" s="1">
        <v>1935.1800000000003</v>
      </c>
      <c r="E13" s="1">
        <v>4036.2700000000004</v>
      </c>
      <c r="F13" s="1">
        <v>0</v>
      </c>
      <c r="G13" s="1">
        <v>4036.2700000000004</v>
      </c>
      <c r="H13" s="1">
        <v>10814.274000000001</v>
      </c>
      <c r="K13">
        <v>2021</v>
      </c>
      <c r="L13" s="1">
        <v>7304.6949999999906</v>
      </c>
      <c r="M13" t="s">
        <v>13</v>
      </c>
      <c r="N13" s="1">
        <v>787</v>
      </c>
      <c r="O13" t="s">
        <v>14</v>
      </c>
      <c r="P13" s="10">
        <f t="shared" si="0"/>
        <v>9.2816963151206995</v>
      </c>
      <c r="Q13" s="10">
        <f t="shared" si="1"/>
        <v>8.8272578301775724</v>
      </c>
    </row>
    <row r="14" spans="1:17" x14ac:dyDescent="0.35">
      <c r="A14">
        <v>2020</v>
      </c>
      <c r="B14" s="1">
        <v>10772.836000000001</v>
      </c>
      <c r="C14" s="1">
        <v>8265.7560000000012</v>
      </c>
      <c r="D14" s="1">
        <v>2507.08</v>
      </c>
      <c r="E14" s="1">
        <v>4636.01</v>
      </c>
      <c r="F14" s="1">
        <v>0</v>
      </c>
      <c r="G14" s="1">
        <v>4636.01</v>
      </c>
      <c r="H14" s="1">
        <v>15408.846000000001</v>
      </c>
      <c r="K14">
        <v>2022</v>
      </c>
      <c r="L14" s="1">
        <v>11149.116999999986</v>
      </c>
      <c r="M14" t="s">
        <v>13</v>
      </c>
      <c r="N14" s="1">
        <v>1357</v>
      </c>
      <c r="O14" t="s">
        <v>14</v>
      </c>
      <c r="P14" s="10">
        <f t="shared" si="0"/>
        <v>8.2160036845983679</v>
      </c>
      <c r="Q14" s="10">
        <f t="shared" si="1"/>
        <v>8.4930896413406103</v>
      </c>
    </row>
    <row r="15" spans="1:17" x14ac:dyDescent="0.35">
      <c r="A15">
        <v>2021</v>
      </c>
      <c r="B15" s="1">
        <v>18793.730999999989</v>
      </c>
      <c r="C15" s="1">
        <v>15570.450999999992</v>
      </c>
      <c r="D15" s="1">
        <v>3223.2799999999993</v>
      </c>
      <c r="E15" s="1">
        <v>4863.8100000000004</v>
      </c>
      <c r="F15" s="1">
        <v>0</v>
      </c>
      <c r="G15" s="1">
        <v>4863.8100000000004</v>
      </c>
      <c r="H15" s="1">
        <v>23657.54099999999</v>
      </c>
      <c r="K15">
        <v>2023</v>
      </c>
      <c r="L15" s="1">
        <v>10016.86899999997</v>
      </c>
      <c r="M15" t="s">
        <v>13</v>
      </c>
      <c r="N15" s="1">
        <v>1255</v>
      </c>
      <c r="O15" t="s">
        <v>14</v>
      </c>
      <c r="P15" s="10">
        <f t="shared" si="0"/>
        <v>7.9815689243027643</v>
      </c>
      <c r="Q15" s="10">
        <f t="shared" si="1"/>
        <v>8.2729043588339071</v>
      </c>
    </row>
    <row r="16" spans="1:17" x14ac:dyDescent="0.35">
      <c r="A16">
        <v>2022</v>
      </c>
      <c r="B16" s="1">
        <v>31359.40399999998</v>
      </c>
      <c r="C16" s="1">
        <v>26719.567999999977</v>
      </c>
      <c r="D16" s="1">
        <v>4639.8359999999993</v>
      </c>
      <c r="E16" s="1">
        <v>5592.1200000000008</v>
      </c>
      <c r="F16" s="1">
        <v>46</v>
      </c>
      <c r="G16" s="1">
        <v>5546.1200000000008</v>
      </c>
      <c r="H16" s="1">
        <v>36951.523999999983</v>
      </c>
      <c r="K16">
        <v>2024</v>
      </c>
      <c r="L16" s="1">
        <v>8146.9777418825543</v>
      </c>
      <c r="M16" t="s">
        <v>13</v>
      </c>
      <c r="N16" s="1">
        <v>945</v>
      </c>
      <c r="O16" t="s">
        <v>14</v>
      </c>
      <c r="P16" s="10">
        <f t="shared" si="0"/>
        <v>8.6211404676005863</v>
      </c>
      <c r="Q16" s="10">
        <f t="shared" si="1"/>
        <v>8.3013546959516749</v>
      </c>
    </row>
    <row r="17" spans="1:15" x14ac:dyDescent="0.35">
      <c r="A17">
        <v>2023</v>
      </c>
      <c r="B17" s="1">
        <v>48802.117999999944</v>
      </c>
      <c r="C17" s="1">
        <v>36736.436999999947</v>
      </c>
      <c r="D17" s="1">
        <v>12065.681000000004</v>
      </c>
      <c r="E17" s="1">
        <v>6050.2200000000012</v>
      </c>
      <c r="F17" s="1">
        <v>46</v>
      </c>
      <c r="G17" s="1">
        <v>6004.2200000000012</v>
      </c>
      <c r="H17" s="1">
        <v>54852.337999999945</v>
      </c>
      <c r="K17">
        <v>2010</v>
      </c>
      <c r="L17" s="1">
        <v>45.360999999999969</v>
      </c>
      <c r="M17" t="s">
        <v>15</v>
      </c>
      <c r="N17" s="1">
        <v>4</v>
      </c>
      <c r="O17" t="s">
        <v>14</v>
      </c>
    </row>
    <row r="18" spans="1:15" x14ac:dyDescent="0.35">
      <c r="A18">
        <v>2024</v>
      </c>
      <c r="B18" s="1">
        <v>58018</v>
      </c>
      <c r="C18" s="1">
        <v>44883.414741882501</v>
      </c>
      <c r="D18" s="1">
        <v>13134.585258117499</v>
      </c>
      <c r="E18" s="1">
        <v>9408.3314960831995</v>
      </c>
      <c r="F18" s="1">
        <v>46</v>
      </c>
      <c r="G18" s="1">
        <v>9362</v>
      </c>
      <c r="H18" s="1">
        <v>67426.331496083207</v>
      </c>
      <c r="K18">
        <v>2011</v>
      </c>
      <c r="L18" s="1">
        <v>42.680000000000049</v>
      </c>
      <c r="M18" t="s">
        <v>15</v>
      </c>
      <c r="N18" s="1">
        <v>6</v>
      </c>
      <c r="O18" t="s">
        <v>14</v>
      </c>
    </row>
    <row r="19" spans="1:15" x14ac:dyDescent="0.35">
      <c r="K19">
        <v>2012</v>
      </c>
      <c r="L19" s="1">
        <v>47.52000000000001</v>
      </c>
      <c r="M19" t="s">
        <v>15</v>
      </c>
      <c r="N19" s="1">
        <v>3</v>
      </c>
      <c r="O19" t="s">
        <v>14</v>
      </c>
    </row>
    <row r="20" spans="1:15" x14ac:dyDescent="0.35">
      <c r="K20">
        <v>2013</v>
      </c>
      <c r="L20" s="1">
        <v>28.180000000000035</v>
      </c>
      <c r="M20" t="s">
        <v>15</v>
      </c>
      <c r="N20" s="1">
        <v>6</v>
      </c>
      <c r="O20" t="s">
        <v>14</v>
      </c>
    </row>
    <row r="21" spans="1:15" x14ac:dyDescent="0.35">
      <c r="K21">
        <v>2014</v>
      </c>
      <c r="L21" s="1">
        <v>190.01500000000001</v>
      </c>
      <c r="M21" t="s">
        <v>15</v>
      </c>
      <c r="N21" s="1">
        <v>10</v>
      </c>
      <c r="O21" t="s">
        <v>14</v>
      </c>
    </row>
    <row r="22" spans="1:15" x14ac:dyDescent="0.35">
      <c r="B22" s="3" t="s">
        <v>16</v>
      </c>
      <c r="K22">
        <v>2015</v>
      </c>
      <c r="L22" s="1">
        <v>181.10399999999964</v>
      </c>
      <c r="M22" t="s">
        <v>15</v>
      </c>
      <c r="N22" s="1">
        <v>11</v>
      </c>
      <c r="O22" t="s">
        <v>14</v>
      </c>
    </row>
    <row r="23" spans="1:15" x14ac:dyDescent="0.35">
      <c r="B23" t="s">
        <v>6</v>
      </c>
      <c r="C23" t="s">
        <v>7</v>
      </c>
      <c r="D23" t="s">
        <v>8</v>
      </c>
      <c r="E23" t="s">
        <v>9</v>
      </c>
      <c r="F23" t="s">
        <v>10</v>
      </c>
      <c r="G23" t="s">
        <v>11</v>
      </c>
      <c r="H23" t="s">
        <v>12</v>
      </c>
      <c r="K23">
        <v>2016</v>
      </c>
      <c r="L23" s="1">
        <v>117.69000000000005</v>
      </c>
      <c r="M23" t="s">
        <v>15</v>
      </c>
      <c r="N23" s="1">
        <v>9</v>
      </c>
      <c r="O23" t="s">
        <v>14</v>
      </c>
    </row>
    <row r="24" spans="1:15" x14ac:dyDescent="0.35">
      <c r="A24">
        <v>2009</v>
      </c>
      <c r="K24">
        <v>2017</v>
      </c>
      <c r="L24" s="1">
        <v>308.59000000000049</v>
      </c>
      <c r="M24" t="s">
        <v>15</v>
      </c>
      <c r="N24" s="1">
        <v>16</v>
      </c>
      <c r="O24" t="s">
        <v>14</v>
      </c>
    </row>
    <row r="25" spans="1:15" x14ac:dyDescent="0.35">
      <c r="A25">
        <v>2010</v>
      </c>
      <c r="B25" s="2">
        <v>140.61099999999993</v>
      </c>
      <c r="C25" s="2">
        <v>95.249999999999943</v>
      </c>
      <c r="D25" s="2">
        <v>45.360999999999969</v>
      </c>
      <c r="E25" s="2">
        <v>0</v>
      </c>
      <c r="F25" s="2">
        <v>0</v>
      </c>
      <c r="G25" s="2">
        <v>0</v>
      </c>
      <c r="H25" s="2">
        <v>140.61099999999993</v>
      </c>
      <c r="K25">
        <v>2018</v>
      </c>
      <c r="L25" s="1">
        <v>459.71000000000004</v>
      </c>
      <c r="M25" t="s">
        <v>15</v>
      </c>
      <c r="N25" s="1">
        <v>27</v>
      </c>
      <c r="O25" t="s">
        <v>14</v>
      </c>
    </row>
    <row r="26" spans="1:15" x14ac:dyDescent="0.35">
      <c r="A26">
        <v>2011</v>
      </c>
      <c r="B26" s="2">
        <v>159.22300000000018</v>
      </c>
      <c r="C26" s="2">
        <v>116.54300000000018</v>
      </c>
      <c r="D26" s="2">
        <v>42.680000000000049</v>
      </c>
      <c r="E26" s="2">
        <v>0</v>
      </c>
      <c r="F26" s="2">
        <v>0</v>
      </c>
      <c r="G26" s="2">
        <v>0</v>
      </c>
      <c r="H26" s="2">
        <v>159.22300000000018</v>
      </c>
      <c r="K26">
        <v>2019</v>
      </c>
      <c r="L26" s="1">
        <v>464.27</v>
      </c>
      <c r="M26" t="s">
        <v>15</v>
      </c>
      <c r="N26" s="1">
        <v>19</v>
      </c>
      <c r="O26" t="s">
        <v>14</v>
      </c>
    </row>
    <row r="27" spans="1:15" x14ac:dyDescent="0.35">
      <c r="A27">
        <v>2012</v>
      </c>
      <c r="B27" s="2">
        <v>142.92500000000007</v>
      </c>
      <c r="C27" s="2">
        <v>95.40500000000003</v>
      </c>
      <c r="D27" s="2">
        <v>47.52000000000001</v>
      </c>
      <c r="E27" s="2">
        <v>1170.9000000000001</v>
      </c>
      <c r="F27" s="2">
        <v>0</v>
      </c>
      <c r="G27" s="2">
        <v>1170.9000000000001</v>
      </c>
      <c r="H27" s="2">
        <v>1313.8250000000003</v>
      </c>
      <c r="K27">
        <v>2020</v>
      </c>
      <c r="L27" s="1">
        <v>571.89999999999964</v>
      </c>
      <c r="M27" t="s">
        <v>15</v>
      </c>
      <c r="N27" s="1">
        <v>36</v>
      </c>
      <c r="O27" t="s">
        <v>14</v>
      </c>
    </row>
    <row r="28" spans="1:15" x14ac:dyDescent="0.35">
      <c r="A28">
        <v>2013</v>
      </c>
      <c r="B28" s="2">
        <v>258.73199999999997</v>
      </c>
      <c r="C28" s="2">
        <v>230.55200000000008</v>
      </c>
      <c r="D28" s="2">
        <v>28.180000000000035</v>
      </c>
      <c r="E28" s="2">
        <v>0</v>
      </c>
      <c r="F28" s="2">
        <v>0</v>
      </c>
      <c r="G28" s="2">
        <v>0</v>
      </c>
      <c r="H28" s="2">
        <v>258.73199999999997</v>
      </c>
      <c r="K28">
        <v>2021</v>
      </c>
      <c r="L28" s="1">
        <v>716.19999999999936</v>
      </c>
      <c r="M28" t="s">
        <v>15</v>
      </c>
      <c r="N28" s="1">
        <v>45</v>
      </c>
      <c r="O28" t="s">
        <v>14</v>
      </c>
    </row>
    <row r="29" spans="1:15" x14ac:dyDescent="0.35">
      <c r="A29">
        <v>2014</v>
      </c>
      <c r="B29" s="2">
        <v>385.09500000000025</v>
      </c>
      <c r="C29" s="2">
        <v>195.08000000000015</v>
      </c>
      <c r="D29" s="2">
        <v>190.01500000000001</v>
      </c>
      <c r="E29" s="2">
        <v>0</v>
      </c>
      <c r="F29" s="2">
        <v>0</v>
      </c>
      <c r="G29" s="2">
        <v>0</v>
      </c>
      <c r="H29" s="2">
        <v>385.09500000000048</v>
      </c>
      <c r="K29">
        <v>2022</v>
      </c>
      <c r="L29" s="1">
        <v>1416.556</v>
      </c>
      <c r="M29" t="s">
        <v>15</v>
      </c>
      <c r="N29" s="1">
        <v>41</v>
      </c>
      <c r="O29" t="s">
        <v>14</v>
      </c>
    </row>
    <row r="30" spans="1:15" x14ac:dyDescent="0.35">
      <c r="A30">
        <v>2015</v>
      </c>
      <c r="B30" s="2">
        <v>733.41899999999828</v>
      </c>
      <c r="C30" s="2">
        <v>552.31499999999846</v>
      </c>
      <c r="D30" s="2">
        <v>181.10399999999964</v>
      </c>
      <c r="E30" s="2">
        <v>51.150000000000091</v>
      </c>
      <c r="F30" s="2">
        <v>0</v>
      </c>
      <c r="G30" s="2">
        <v>51.150000000000091</v>
      </c>
      <c r="H30" s="2">
        <v>784.56899999999814</v>
      </c>
      <c r="K30">
        <v>2023</v>
      </c>
      <c r="L30" s="1">
        <v>7425.8450000000048</v>
      </c>
      <c r="M30" t="s">
        <v>15</v>
      </c>
      <c r="N30" s="1">
        <v>67</v>
      </c>
      <c r="O30" t="s">
        <v>14</v>
      </c>
    </row>
    <row r="31" spans="1:15" x14ac:dyDescent="0.35">
      <c r="A31">
        <v>2016</v>
      </c>
      <c r="B31" s="2">
        <v>673.62699999999995</v>
      </c>
      <c r="C31" s="2">
        <v>555.93700000000013</v>
      </c>
      <c r="D31" s="2">
        <v>117.69000000000005</v>
      </c>
      <c r="E31" s="2">
        <v>322.76</v>
      </c>
      <c r="F31" s="2">
        <v>0</v>
      </c>
      <c r="G31" s="2">
        <v>322.76</v>
      </c>
      <c r="H31" s="2">
        <v>996.38700000000017</v>
      </c>
      <c r="K31">
        <v>2024</v>
      </c>
      <c r="L31" s="1">
        <v>1068.9042581174945</v>
      </c>
      <c r="M31" t="s">
        <v>15</v>
      </c>
      <c r="N31" s="1">
        <v>81</v>
      </c>
      <c r="O31" t="s">
        <v>14</v>
      </c>
    </row>
    <row r="32" spans="1:15" x14ac:dyDescent="0.35">
      <c r="A32">
        <v>2017</v>
      </c>
      <c r="B32" s="2">
        <v>775.9900000000016</v>
      </c>
      <c r="C32" s="2">
        <v>467.400000000001</v>
      </c>
      <c r="D32" s="2">
        <v>308.59000000000049</v>
      </c>
      <c r="E32" s="2">
        <v>877.84999999999968</v>
      </c>
      <c r="F32" s="2">
        <v>0</v>
      </c>
      <c r="G32" s="2">
        <v>877.84999999999968</v>
      </c>
      <c r="H32" s="2">
        <v>1653.8400000000011</v>
      </c>
      <c r="K32">
        <v>2010</v>
      </c>
      <c r="L32">
        <v>0</v>
      </c>
      <c r="M32" t="s">
        <v>13</v>
      </c>
      <c r="N32" s="1">
        <v>0</v>
      </c>
      <c r="O32" t="s">
        <v>17</v>
      </c>
    </row>
    <row r="33" spans="1:15" x14ac:dyDescent="0.35">
      <c r="A33">
        <v>2018</v>
      </c>
      <c r="B33" s="2">
        <v>1377.2450000000008</v>
      </c>
      <c r="C33" s="2">
        <v>917.53500000000076</v>
      </c>
      <c r="D33" s="2">
        <v>459.71000000000004</v>
      </c>
      <c r="E33" s="2">
        <v>1613.6100000000006</v>
      </c>
      <c r="F33" s="2">
        <v>0</v>
      </c>
      <c r="G33" s="2">
        <v>1613.6100000000006</v>
      </c>
      <c r="H33" s="2">
        <v>2990.8550000000023</v>
      </c>
      <c r="K33">
        <v>2011</v>
      </c>
      <c r="L33">
        <v>0</v>
      </c>
      <c r="M33" t="s">
        <v>13</v>
      </c>
      <c r="N33" s="1">
        <v>0</v>
      </c>
      <c r="O33" t="s">
        <v>17</v>
      </c>
    </row>
    <row r="34" spans="1:15" x14ac:dyDescent="0.35">
      <c r="A34">
        <v>2019</v>
      </c>
      <c r="B34" s="2">
        <v>2004.2979999999998</v>
      </c>
      <c r="C34" s="2">
        <v>1540.0280000000007</v>
      </c>
      <c r="D34" s="2">
        <v>464.27</v>
      </c>
      <c r="E34" s="2">
        <v>0</v>
      </c>
      <c r="F34" s="2">
        <v>0</v>
      </c>
      <c r="G34" s="2">
        <v>0</v>
      </c>
      <c r="H34" s="2">
        <v>2004.2979999999989</v>
      </c>
      <c r="K34">
        <v>2012</v>
      </c>
      <c r="L34">
        <v>0</v>
      </c>
      <c r="M34" t="s">
        <v>13</v>
      </c>
      <c r="N34" s="1">
        <v>0</v>
      </c>
      <c r="O34" t="s">
        <v>17</v>
      </c>
    </row>
    <row r="35" spans="1:15" x14ac:dyDescent="0.35">
      <c r="A35">
        <v>2020</v>
      </c>
      <c r="B35" s="2">
        <v>3994.8320000000003</v>
      </c>
      <c r="C35" s="2">
        <v>3422.9319999999998</v>
      </c>
      <c r="D35" s="2">
        <v>571.89999999999964</v>
      </c>
      <c r="E35" s="2">
        <v>599.73999999999978</v>
      </c>
      <c r="F35" s="2">
        <v>0</v>
      </c>
      <c r="G35" s="2">
        <v>599.73999999999978</v>
      </c>
      <c r="H35" s="2">
        <v>4594.5720000000001</v>
      </c>
      <c r="K35">
        <v>2013</v>
      </c>
      <c r="L35">
        <v>0</v>
      </c>
      <c r="M35" t="s">
        <v>13</v>
      </c>
      <c r="N35" s="1">
        <v>0</v>
      </c>
      <c r="O35" t="s">
        <v>17</v>
      </c>
    </row>
    <row r="36" spans="1:15" x14ac:dyDescent="0.35">
      <c r="A36">
        <v>2021</v>
      </c>
      <c r="B36" s="2">
        <v>8020.8949999999877</v>
      </c>
      <c r="C36" s="2">
        <v>7304.6949999999906</v>
      </c>
      <c r="D36" s="2">
        <v>716.19999999999936</v>
      </c>
      <c r="E36" s="2">
        <v>227.80000000000018</v>
      </c>
      <c r="F36" s="2">
        <v>0</v>
      </c>
      <c r="G36" s="2">
        <v>227.80000000000018</v>
      </c>
      <c r="H36" s="2">
        <v>8248.6949999999888</v>
      </c>
      <c r="K36">
        <v>2014</v>
      </c>
      <c r="L36">
        <v>0</v>
      </c>
      <c r="M36" t="s">
        <v>13</v>
      </c>
      <c r="N36" s="1">
        <v>0</v>
      </c>
      <c r="O36" t="s">
        <v>17</v>
      </c>
    </row>
    <row r="37" spans="1:15" x14ac:dyDescent="0.35">
      <c r="A37">
        <v>2022</v>
      </c>
      <c r="B37" s="2">
        <v>12565.672999999992</v>
      </c>
      <c r="C37" s="2">
        <v>11149.116999999986</v>
      </c>
      <c r="D37" s="2">
        <v>1416.556</v>
      </c>
      <c r="E37" s="2">
        <v>728.3100000000004</v>
      </c>
      <c r="F37" s="2">
        <v>46</v>
      </c>
      <c r="G37" s="2">
        <v>682.3100000000004</v>
      </c>
      <c r="H37" s="2">
        <v>13293.982999999993</v>
      </c>
      <c r="K37">
        <v>2015</v>
      </c>
      <c r="L37">
        <v>0</v>
      </c>
      <c r="M37" t="s">
        <v>13</v>
      </c>
      <c r="N37" s="1">
        <v>0</v>
      </c>
      <c r="O37" t="s">
        <v>17</v>
      </c>
    </row>
    <row r="38" spans="1:15" x14ac:dyDescent="0.35">
      <c r="A38">
        <v>2023</v>
      </c>
      <c r="B38" s="2">
        <v>17442.713999999964</v>
      </c>
      <c r="C38" s="2">
        <v>10016.86899999997</v>
      </c>
      <c r="D38" s="2">
        <v>7425.8450000000048</v>
      </c>
      <c r="E38" s="2">
        <v>458.10000000000036</v>
      </c>
      <c r="F38" s="2">
        <v>0</v>
      </c>
      <c r="G38" s="2">
        <v>458.10000000000036</v>
      </c>
      <c r="H38" s="2">
        <v>17900.813999999962</v>
      </c>
      <c r="K38">
        <v>2016</v>
      </c>
      <c r="L38">
        <v>0</v>
      </c>
      <c r="M38" t="s">
        <v>13</v>
      </c>
      <c r="N38" s="1">
        <v>0</v>
      </c>
      <c r="O38" t="s">
        <v>17</v>
      </c>
    </row>
    <row r="39" spans="1:15" x14ac:dyDescent="0.35">
      <c r="A39">
        <v>2024</v>
      </c>
      <c r="B39" s="2">
        <v>9215.882000000056</v>
      </c>
      <c r="C39" s="2">
        <v>8146.9777418825543</v>
      </c>
      <c r="D39" s="2">
        <v>1068.9042581174945</v>
      </c>
      <c r="E39" s="2">
        <v>3358.1114960831983</v>
      </c>
      <c r="F39" s="2">
        <v>0</v>
      </c>
      <c r="G39" s="2">
        <v>3357.7799999999988</v>
      </c>
      <c r="H39" s="2">
        <v>12573.993496083262</v>
      </c>
      <c r="K39">
        <v>2017</v>
      </c>
      <c r="L39">
        <v>0</v>
      </c>
      <c r="M39" t="s">
        <v>13</v>
      </c>
      <c r="N39" s="1">
        <v>0</v>
      </c>
      <c r="O39" t="s">
        <v>17</v>
      </c>
    </row>
    <row r="40" spans="1:15" x14ac:dyDescent="0.35">
      <c r="K40">
        <v>2018</v>
      </c>
      <c r="L40">
        <v>0</v>
      </c>
      <c r="M40" t="s">
        <v>13</v>
      </c>
      <c r="N40" s="1">
        <v>0</v>
      </c>
      <c r="O40" t="s">
        <v>17</v>
      </c>
    </row>
    <row r="41" spans="1:15" x14ac:dyDescent="0.35">
      <c r="K41">
        <v>2019</v>
      </c>
      <c r="L41">
        <v>0</v>
      </c>
      <c r="M41" t="s">
        <v>13</v>
      </c>
      <c r="N41" s="1">
        <v>0</v>
      </c>
      <c r="O41" t="s">
        <v>17</v>
      </c>
    </row>
    <row r="42" spans="1:15" x14ac:dyDescent="0.35">
      <c r="K42">
        <v>2020</v>
      </c>
      <c r="L42">
        <v>0</v>
      </c>
      <c r="M42" t="s">
        <v>13</v>
      </c>
      <c r="N42" s="1">
        <v>0</v>
      </c>
      <c r="O42" t="s">
        <v>17</v>
      </c>
    </row>
    <row r="43" spans="1:15" x14ac:dyDescent="0.35">
      <c r="B43" s="3" t="s">
        <v>18</v>
      </c>
      <c r="K43">
        <v>2021</v>
      </c>
      <c r="L43">
        <v>0</v>
      </c>
      <c r="M43" t="s">
        <v>13</v>
      </c>
      <c r="N43" s="1">
        <v>0</v>
      </c>
      <c r="O43" t="s">
        <v>17</v>
      </c>
    </row>
    <row r="44" spans="1:15" x14ac:dyDescent="0.35">
      <c r="B44" t="s">
        <v>19</v>
      </c>
      <c r="C44" t="s">
        <v>20</v>
      </c>
      <c r="D44" t="s">
        <v>21</v>
      </c>
      <c r="K44">
        <v>2022</v>
      </c>
      <c r="L44">
        <v>46</v>
      </c>
      <c r="M44" t="s">
        <v>13</v>
      </c>
      <c r="N44" s="1">
        <v>1</v>
      </c>
      <c r="O44" t="s">
        <v>17</v>
      </c>
    </row>
    <row r="45" spans="1:15" x14ac:dyDescent="0.35">
      <c r="A45">
        <v>2009</v>
      </c>
      <c r="B45" s="1">
        <v>19</v>
      </c>
      <c r="C45" s="5">
        <v>4</v>
      </c>
      <c r="D45" s="1">
        <v>23</v>
      </c>
      <c r="K45">
        <v>2023</v>
      </c>
      <c r="L45">
        <v>0</v>
      </c>
      <c r="M45" t="s">
        <v>13</v>
      </c>
      <c r="N45" s="1">
        <v>0</v>
      </c>
      <c r="O45" t="s">
        <v>17</v>
      </c>
    </row>
    <row r="46" spans="1:15" x14ac:dyDescent="0.35">
      <c r="A46">
        <v>2010</v>
      </c>
      <c r="B46" s="1">
        <v>54</v>
      </c>
      <c r="C46" s="5">
        <v>8</v>
      </c>
      <c r="D46" s="1">
        <v>62</v>
      </c>
      <c r="K46">
        <v>2024</v>
      </c>
      <c r="L46">
        <v>0</v>
      </c>
      <c r="M46" t="s">
        <v>13</v>
      </c>
      <c r="N46" s="1">
        <v>0</v>
      </c>
      <c r="O46" t="s">
        <v>17</v>
      </c>
    </row>
    <row r="47" spans="1:15" x14ac:dyDescent="0.35">
      <c r="A47">
        <v>2011</v>
      </c>
      <c r="B47" s="1">
        <v>107</v>
      </c>
      <c r="C47" s="5">
        <v>14</v>
      </c>
      <c r="D47" s="1">
        <v>121</v>
      </c>
      <c r="K47">
        <v>2010</v>
      </c>
      <c r="L47">
        <v>0</v>
      </c>
      <c r="M47" t="s">
        <v>15</v>
      </c>
      <c r="N47" s="1">
        <v>0</v>
      </c>
      <c r="O47" t="s">
        <v>17</v>
      </c>
    </row>
    <row r="48" spans="1:15" x14ac:dyDescent="0.35">
      <c r="A48">
        <v>2012</v>
      </c>
      <c r="B48" s="1">
        <v>133</v>
      </c>
      <c r="C48" s="5">
        <v>17</v>
      </c>
      <c r="D48" s="1">
        <v>150</v>
      </c>
      <c r="K48">
        <v>2011</v>
      </c>
      <c r="L48">
        <v>0</v>
      </c>
      <c r="M48" t="s">
        <v>15</v>
      </c>
      <c r="N48" s="1">
        <v>0</v>
      </c>
      <c r="O48" t="s">
        <v>17</v>
      </c>
    </row>
    <row r="49" spans="1:15" x14ac:dyDescent="0.35">
      <c r="A49">
        <v>2013</v>
      </c>
      <c r="B49" s="1">
        <v>164</v>
      </c>
      <c r="C49" s="5">
        <v>23</v>
      </c>
      <c r="D49" s="1">
        <v>187</v>
      </c>
      <c r="K49">
        <v>2012</v>
      </c>
      <c r="L49">
        <v>0</v>
      </c>
      <c r="M49" t="s">
        <v>15</v>
      </c>
      <c r="N49" s="1">
        <v>4</v>
      </c>
      <c r="O49" t="s">
        <v>17</v>
      </c>
    </row>
    <row r="50" spans="1:15" x14ac:dyDescent="0.35">
      <c r="A50">
        <v>2014</v>
      </c>
      <c r="B50" s="1">
        <v>190</v>
      </c>
      <c r="C50" s="5">
        <v>33</v>
      </c>
      <c r="D50" s="1">
        <v>223</v>
      </c>
      <c r="K50">
        <v>2013</v>
      </c>
      <c r="L50">
        <v>0</v>
      </c>
      <c r="M50" t="s">
        <v>15</v>
      </c>
      <c r="N50" s="1">
        <v>1</v>
      </c>
      <c r="O50" t="s">
        <v>17</v>
      </c>
    </row>
    <row r="51" spans="1:15" x14ac:dyDescent="0.35">
      <c r="A51">
        <v>2015</v>
      </c>
      <c r="B51" s="1">
        <v>263</v>
      </c>
      <c r="C51" s="5">
        <v>44</v>
      </c>
      <c r="D51" s="1">
        <v>307</v>
      </c>
      <c r="K51">
        <v>2014</v>
      </c>
      <c r="L51">
        <v>0</v>
      </c>
      <c r="M51" t="s">
        <v>15</v>
      </c>
      <c r="N51" s="1">
        <v>2</v>
      </c>
      <c r="O51" t="s">
        <v>17</v>
      </c>
    </row>
    <row r="52" spans="1:15" x14ac:dyDescent="0.35">
      <c r="A52">
        <v>2016</v>
      </c>
      <c r="B52" s="1">
        <v>333</v>
      </c>
      <c r="C52" s="5">
        <v>53</v>
      </c>
      <c r="D52" s="1">
        <v>386</v>
      </c>
      <c r="K52">
        <v>2015</v>
      </c>
      <c r="L52">
        <v>0</v>
      </c>
      <c r="M52" t="s">
        <v>15</v>
      </c>
      <c r="N52" s="1">
        <v>2</v>
      </c>
      <c r="O52" t="s">
        <v>17</v>
      </c>
    </row>
    <row r="53" spans="1:15" x14ac:dyDescent="0.35">
      <c r="A53">
        <v>2017</v>
      </c>
      <c r="B53" s="1">
        <v>389</v>
      </c>
      <c r="C53" s="5">
        <v>69</v>
      </c>
      <c r="D53" s="1">
        <v>458</v>
      </c>
      <c r="K53">
        <v>2016</v>
      </c>
      <c r="L53">
        <v>0</v>
      </c>
      <c r="M53" t="s">
        <v>15</v>
      </c>
      <c r="N53" s="1">
        <v>0</v>
      </c>
      <c r="O53" t="s">
        <v>17</v>
      </c>
    </row>
    <row r="54" spans="1:15" x14ac:dyDescent="0.35">
      <c r="A54">
        <v>2018</v>
      </c>
      <c r="B54" s="1">
        <v>489</v>
      </c>
      <c r="C54" s="5">
        <v>96</v>
      </c>
      <c r="D54" s="1">
        <v>585</v>
      </c>
      <c r="K54">
        <v>2017</v>
      </c>
      <c r="L54" s="1">
        <v>2422.66</v>
      </c>
      <c r="M54" t="s">
        <v>15</v>
      </c>
      <c r="N54" s="1">
        <v>2</v>
      </c>
      <c r="O54" t="s">
        <v>17</v>
      </c>
    </row>
    <row r="55" spans="1:15" x14ac:dyDescent="0.35">
      <c r="A55">
        <v>2019</v>
      </c>
      <c r="B55" s="1">
        <v>649</v>
      </c>
      <c r="C55" s="5">
        <v>115</v>
      </c>
      <c r="D55" s="1">
        <v>764</v>
      </c>
      <c r="K55">
        <v>2018</v>
      </c>
      <c r="L55" s="1">
        <v>1613.6100000000006</v>
      </c>
      <c r="M55" t="s">
        <v>15</v>
      </c>
      <c r="N55" s="1">
        <v>9</v>
      </c>
      <c r="O55" t="s">
        <v>17</v>
      </c>
    </row>
    <row r="56" spans="1:15" x14ac:dyDescent="0.35">
      <c r="A56">
        <v>2020</v>
      </c>
      <c r="B56" s="1">
        <v>1030</v>
      </c>
      <c r="C56" s="5">
        <v>151</v>
      </c>
      <c r="D56" s="1">
        <v>1181</v>
      </c>
      <c r="K56">
        <v>2019</v>
      </c>
      <c r="L56" s="1">
        <v>0</v>
      </c>
      <c r="M56" t="s">
        <v>15</v>
      </c>
      <c r="N56" s="1">
        <v>3</v>
      </c>
      <c r="O56" t="s">
        <v>17</v>
      </c>
    </row>
    <row r="57" spans="1:15" x14ac:dyDescent="0.35">
      <c r="A57">
        <v>2021</v>
      </c>
      <c r="B57" s="1">
        <v>1817</v>
      </c>
      <c r="C57" s="5">
        <v>196</v>
      </c>
      <c r="D57" s="1">
        <v>2013</v>
      </c>
      <c r="K57">
        <v>2020</v>
      </c>
      <c r="L57" s="1">
        <v>599.73999999999978</v>
      </c>
      <c r="M57" t="s">
        <v>15</v>
      </c>
      <c r="N57" s="1">
        <v>1</v>
      </c>
      <c r="O57" t="s">
        <v>17</v>
      </c>
    </row>
    <row r="58" spans="1:15" x14ac:dyDescent="0.35">
      <c r="A58">
        <v>2022</v>
      </c>
      <c r="B58" s="1">
        <v>3174</v>
      </c>
      <c r="C58" s="5">
        <v>237</v>
      </c>
      <c r="D58" s="1">
        <v>3411</v>
      </c>
      <c r="K58">
        <v>2021</v>
      </c>
      <c r="L58" s="1">
        <v>227.80000000000018</v>
      </c>
      <c r="M58" t="s">
        <v>15</v>
      </c>
      <c r="N58" s="1">
        <v>2</v>
      </c>
      <c r="O58" t="s">
        <v>17</v>
      </c>
    </row>
    <row r="59" spans="1:15" x14ac:dyDescent="0.35">
      <c r="A59">
        <v>2023</v>
      </c>
      <c r="B59" s="1">
        <v>4429</v>
      </c>
      <c r="C59" s="5">
        <v>304</v>
      </c>
      <c r="D59" s="1">
        <v>4733</v>
      </c>
      <c r="K59">
        <v>2022</v>
      </c>
      <c r="L59" s="1">
        <v>682.3100000000004</v>
      </c>
      <c r="M59" t="s">
        <v>15</v>
      </c>
      <c r="N59" s="1">
        <v>4</v>
      </c>
      <c r="O59" t="s">
        <v>17</v>
      </c>
    </row>
    <row r="60" spans="1:15" x14ac:dyDescent="0.35">
      <c r="A60">
        <v>2024</v>
      </c>
      <c r="B60" s="1">
        <v>5374</v>
      </c>
      <c r="C60" s="5">
        <v>385</v>
      </c>
      <c r="D60" s="1">
        <v>5760</v>
      </c>
      <c r="K60">
        <v>2023</v>
      </c>
      <c r="L60" s="1">
        <v>458.10000000000036</v>
      </c>
      <c r="M60" t="s">
        <v>15</v>
      </c>
      <c r="N60" s="1">
        <v>5</v>
      </c>
      <c r="O60" t="s">
        <v>17</v>
      </c>
    </row>
    <row r="61" spans="1:15" x14ac:dyDescent="0.35">
      <c r="K61">
        <v>2024</v>
      </c>
      <c r="L61" s="1">
        <v>3357.7799999999988</v>
      </c>
      <c r="M61" t="s">
        <v>15</v>
      </c>
      <c r="N61" s="1">
        <v>19</v>
      </c>
      <c r="O61" t="s">
        <v>17</v>
      </c>
    </row>
    <row r="64" spans="1:15" x14ac:dyDescent="0.35">
      <c r="B64" s="3" t="s">
        <v>22</v>
      </c>
    </row>
    <row r="65" spans="1:6" x14ac:dyDescent="0.35">
      <c r="B65" t="s">
        <v>19</v>
      </c>
      <c r="C65" t="s">
        <v>20</v>
      </c>
      <c r="D65" t="s">
        <v>21</v>
      </c>
    </row>
    <row r="66" spans="1:6" x14ac:dyDescent="0.35">
      <c r="A66">
        <v>2009</v>
      </c>
    </row>
    <row r="67" spans="1:6" x14ac:dyDescent="0.35">
      <c r="A67">
        <v>2010</v>
      </c>
      <c r="B67" s="2">
        <v>35</v>
      </c>
      <c r="C67" s="2">
        <v>4</v>
      </c>
      <c r="D67" s="2">
        <v>39</v>
      </c>
      <c r="E67" s="2"/>
      <c r="F67" s="2"/>
    </row>
    <row r="68" spans="1:6" x14ac:dyDescent="0.35">
      <c r="A68">
        <v>2011</v>
      </c>
      <c r="B68" s="2">
        <v>53</v>
      </c>
      <c r="C68" s="2">
        <v>6</v>
      </c>
      <c r="D68" s="2">
        <v>59</v>
      </c>
      <c r="E68" s="2"/>
      <c r="F68" s="2"/>
    </row>
    <row r="69" spans="1:6" x14ac:dyDescent="0.35">
      <c r="A69">
        <v>2012</v>
      </c>
      <c r="B69" s="2">
        <v>26</v>
      </c>
      <c r="C69" s="2">
        <v>3</v>
      </c>
      <c r="D69" s="2">
        <v>29</v>
      </c>
      <c r="E69" s="2"/>
      <c r="F69" s="2"/>
    </row>
    <row r="70" spans="1:6" x14ac:dyDescent="0.35">
      <c r="A70">
        <v>2013</v>
      </c>
      <c r="B70" s="2">
        <v>31</v>
      </c>
      <c r="C70" s="2">
        <v>6</v>
      </c>
      <c r="D70" s="2">
        <v>37</v>
      </c>
      <c r="E70" s="2"/>
      <c r="F70" s="2"/>
    </row>
    <row r="71" spans="1:6" x14ac:dyDescent="0.35">
      <c r="A71">
        <v>2014</v>
      </c>
      <c r="B71" s="2">
        <v>26</v>
      </c>
      <c r="C71" s="2">
        <v>10</v>
      </c>
      <c r="D71" s="2">
        <v>36</v>
      </c>
      <c r="E71" s="2"/>
      <c r="F71" s="2"/>
    </row>
    <row r="72" spans="1:6" x14ac:dyDescent="0.35">
      <c r="A72">
        <v>2015</v>
      </c>
      <c r="B72" s="2">
        <v>73</v>
      </c>
      <c r="C72" s="2">
        <v>11</v>
      </c>
      <c r="D72" s="2">
        <v>84</v>
      </c>
      <c r="E72" s="2"/>
      <c r="F72" s="2"/>
    </row>
    <row r="73" spans="1:6" x14ac:dyDescent="0.35">
      <c r="A73">
        <v>2016</v>
      </c>
      <c r="B73" s="2">
        <v>70</v>
      </c>
      <c r="C73" s="2">
        <v>9</v>
      </c>
      <c r="D73" s="2">
        <v>79</v>
      </c>
      <c r="E73" s="2"/>
      <c r="F73" s="2"/>
    </row>
    <row r="74" spans="1:6" x14ac:dyDescent="0.35">
      <c r="A74">
        <v>2017</v>
      </c>
      <c r="B74" s="2">
        <v>56</v>
      </c>
      <c r="C74" s="2">
        <v>16</v>
      </c>
      <c r="D74" s="2">
        <v>72</v>
      </c>
      <c r="E74" s="2"/>
      <c r="F74" s="2"/>
    </row>
    <row r="75" spans="1:6" x14ac:dyDescent="0.35">
      <c r="A75">
        <v>2018</v>
      </c>
      <c r="B75" s="2">
        <v>100</v>
      </c>
      <c r="C75" s="2">
        <v>27</v>
      </c>
      <c r="D75" s="2">
        <v>127</v>
      </c>
      <c r="E75" s="2"/>
      <c r="F75" s="2"/>
    </row>
    <row r="76" spans="1:6" x14ac:dyDescent="0.35">
      <c r="A76">
        <v>2019</v>
      </c>
      <c r="B76" s="2">
        <v>160</v>
      </c>
      <c r="C76" s="2">
        <v>19</v>
      </c>
      <c r="D76" s="2">
        <v>179</v>
      </c>
      <c r="E76" s="2"/>
      <c r="F76" s="2"/>
    </row>
    <row r="77" spans="1:6" x14ac:dyDescent="0.35">
      <c r="A77">
        <v>2020</v>
      </c>
      <c r="B77" s="2">
        <v>381</v>
      </c>
      <c r="C77" s="2">
        <v>36</v>
      </c>
      <c r="D77" s="2">
        <v>417</v>
      </c>
      <c r="E77" s="2"/>
      <c r="F77" s="2"/>
    </row>
    <row r="78" spans="1:6" x14ac:dyDescent="0.35">
      <c r="A78">
        <v>2021</v>
      </c>
      <c r="B78" s="2">
        <v>787</v>
      </c>
      <c r="C78" s="2">
        <v>45</v>
      </c>
      <c r="D78" s="2">
        <v>832</v>
      </c>
      <c r="E78" s="2"/>
      <c r="F78" s="2"/>
    </row>
    <row r="79" spans="1:6" x14ac:dyDescent="0.35">
      <c r="A79">
        <v>2022</v>
      </c>
      <c r="B79" s="2">
        <v>1357</v>
      </c>
      <c r="C79" s="2">
        <v>41</v>
      </c>
      <c r="D79" s="2">
        <v>1398</v>
      </c>
      <c r="E79" s="2"/>
      <c r="F79" s="2"/>
    </row>
    <row r="80" spans="1:6" x14ac:dyDescent="0.35">
      <c r="A80">
        <v>2023</v>
      </c>
      <c r="B80" s="2">
        <v>1255</v>
      </c>
      <c r="C80" s="2">
        <v>67</v>
      </c>
      <c r="D80" s="2">
        <v>1322</v>
      </c>
      <c r="E80" s="2"/>
      <c r="F80" s="2"/>
    </row>
    <row r="81" spans="1:6" x14ac:dyDescent="0.35">
      <c r="A81">
        <v>2024</v>
      </c>
      <c r="B81" s="2">
        <v>945</v>
      </c>
      <c r="C81" s="2">
        <v>81</v>
      </c>
      <c r="D81" s="2">
        <v>1027</v>
      </c>
      <c r="E81" s="2"/>
      <c r="F81" s="2"/>
    </row>
  </sheetData>
  <pageMargins left="0.7" right="0.7" top="0.75" bottom="0.75" header="0.3" footer="0.3"/>
  <pageSetup orientation="portrait" r:id="rId1"/>
  <headerFooter>
    <oddHeader>&amp;R&amp;"Times New Roman,Regular"&amp;12Case No. 2025-00045
Attachment to Response to JI-2 Question No. 46(a,b)
Page &amp;P of &amp;N
Jones</oddHeader>
    <oddFooter>&amp;L_x000D_&amp;1#&amp;"Calibri"&amp;14&amp;K000000 Business Use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BFF4C-F453-4F86-81FF-3B1B4DCC67F5}">
  <sheetPr>
    <tabColor rgb="FFFFFF00"/>
  </sheetPr>
  <dimension ref="A1:N26"/>
  <sheetViews>
    <sheetView zoomScale="70" zoomScaleNormal="70" workbookViewId="0">
      <selection activeCell="E31" sqref="E31"/>
    </sheetView>
  </sheetViews>
  <sheetFormatPr defaultRowHeight="14.5" x14ac:dyDescent="0.35"/>
  <cols>
    <col min="2" max="2" width="11.54296875" customWidth="1"/>
    <col min="3" max="3" width="13.54296875" customWidth="1"/>
    <col min="4" max="4" width="10.7265625" customWidth="1"/>
    <col min="5" max="5" width="11.453125" customWidth="1"/>
    <col min="6" max="6" width="10.81640625" customWidth="1"/>
    <col min="7" max="7" width="10.1796875" customWidth="1"/>
    <col min="12" max="12" width="10.7265625" customWidth="1"/>
    <col min="13" max="13" width="14" customWidth="1"/>
  </cols>
  <sheetData>
    <row r="1" spans="1:14" x14ac:dyDescent="0.35">
      <c r="B1" s="4" t="s">
        <v>23</v>
      </c>
      <c r="K1" s="6" t="s">
        <v>1</v>
      </c>
      <c r="L1" s="6" t="s">
        <v>2</v>
      </c>
      <c r="M1" s="6" t="s">
        <v>3</v>
      </c>
      <c r="N1" s="6" t="s">
        <v>4</v>
      </c>
    </row>
    <row r="2" spans="1:14" x14ac:dyDescent="0.35">
      <c r="B2" s="7" t="s">
        <v>24</v>
      </c>
      <c r="C2" s="7"/>
      <c r="D2" s="8" t="s">
        <v>25</v>
      </c>
      <c r="E2" s="8"/>
      <c r="F2" s="9" t="s">
        <v>26</v>
      </c>
      <c r="G2" s="9"/>
      <c r="K2">
        <v>2016</v>
      </c>
      <c r="L2" s="5">
        <v>35.46</v>
      </c>
      <c r="M2" t="s">
        <v>13</v>
      </c>
      <c r="N2">
        <v>3</v>
      </c>
    </row>
    <row r="3" spans="1:14" x14ac:dyDescent="0.35">
      <c r="B3" t="s">
        <v>27</v>
      </c>
      <c r="C3" t="s">
        <v>28</v>
      </c>
      <c r="D3" t="s">
        <v>27</v>
      </c>
      <c r="E3" t="s">
        <v>28</v>
      </c>
      <c r="F3" t="s">
        <v>27</v>
      </c>
      <c r="G3" t="s">
        <v>28</v>
      </c>
      <c r="K3">
        <v>2017</v>
      </c>
      <c r="L3" s="5">
        <v>1.44</v>
      </c>
      <c r="M3" t="s">
        <v>13</v>
      </c>
      <c r="N3">
        <v>1</v>
      </c>
    </row>
    <row r="4" spans="1:14" x14ac:dyDescent="0.35">
      <c r="A4">
        <v>2016</v>
      </c>
      <c r="B4" s="1">
        <v>35.46</v>
      </c>
      <c r="C4" s="2">
        <f>B4</f>
        <v>35.46</v>
      </c>
      <c r="D4" s="5">
        <v>35.46</v>
      </c>
      <c r="E4" s="5">
        <f>D4</f>
        <v>35.46</v>
      </c>
      <c r="K4">
        <v>2018</v>
      </c>
      <c r="L4" s="5">
        <v>1.2</v>
      </c>
      <c r="M4" t="s">
        <v>13</v>
      </c>
      <c r="N4">
        <v>1</v>
      </c>
    </row>
    <row r="5" spans="1:14" x14ac:dyDescent="0.35">
      <c r="A5">
        <v>2017</v>
      </c>
      <c r="B5" s="1">
        <v>1.44</v>
      </c>
      <c r="C5" s="2">
        <f>C4+B5</f>
        <v>36.9</v>
      </c>
      <c r="D5" s="5">
        <v>1.44</v>
      </c>
      <c r="E5" s="1">
        <f>D5+E4</f>
        <v>36.9</v>
      </c>
      <c r="K5">
        <v>2019</v>
      </c>
      <c r="L5" s="5">
        <v>43.44</v>
      </c>
      <c r="M5" t="s">
        <v>13</v>
      </c>
      <c r="N5">
        <v>4</v>
      </c>
    </row>
    <row r="6" spans="1:14" x14ac:dyDescent="0.35">
      <c r="A6">
        <v>2018</v>
      </c>
      <c r="B6" s="1">
        <v>1.2</v>
      </c>
      <c r="C6" s="2">
        <f t="shared" ref="C6:C12" si="0">C5+B6</f>
        <v>38.1</v>
      </c>
      <c r="D6" s="5">
        <v>1.2</v>
      </c>
      <c r="E6" s="1">
        <f t="shared" ref="E6:E12" si="1">D6+E5</f>
        <v>38.1</v>
      </c>
      <c r="K6">
        <v>2020</v>
      </c>
      <c r="L6" s="5">
        <v>155.108</v>
      </c>
      <c r="M6" t="s">
        <v>13</v>
      </c>
      <c r="N6">
        <v>18</v>
      </c>
    </row>
    <row r="7" spans="1:14" x14ac:dyDescent="0.35">
      <c r="A7">
        <v>2019</v>
      </c>
      <c r="B7" s="1">
        <v>73.44</v>
      </c>
      <c r="C7" s="2">
        <f t="shared" si="0"/>
        <v>111.53999999999999</v>
      </c>
      <c r="D7" s="5">
        <v>43.44</v>
      </c>
      <c r="E7" s="1">
        <f t="shared" si="1"/>
        <v>81.539999999999992</v>
      </c>
      <c r="F7">
        <v>30</v>
      </c>
      <c r="G7">
        <f>F7</f>
        <v>30</v>
      </c>
      <c r="K7">
        <v>2021</v>
      </c>
      <c r="L7" s="5">
        <v>597.81999999999994</v>
      </c>
      <c r="M7" t="s">
        <v>13</v>
      </c>
      <c r="N7">
        <v>96</v>
      </c>
    </row>
    <row r="8" spans="1:14" x14ac:dyDescent="0.35">
      <c r="A8">
        <v>2020</v>
      </c>
      <c r="B8" s="1">
        <v>165.108</v>
      </c>
      <c r="C8" s="2">
        <f t="shared" si="0"/>
        <v>276.64800000000002</v>
      </c>
      <c r="D8" s="5">
        <v>155.108</v>
      </c>
      <c r="E8" s="1">
        <f t="shared" si="1"/>
        <v>236.648</v>
      </c>
      <c r="F8">
        <v>10</v>
      </c>
      <c r="G8">
        <f>F8+G7</f>
        <v>40</v>
      </c>
      <c r="K8">
        <v>2022</v>
      </c>
      <c r="L8" s="5">
        <v>679.26999999999975</v>
      </c>
      <c r="M8" t="s">
        <v>13</v>
      </c>
      <c r="N8">
        <v>126</v>
      </c>
    </row>
    <row r="9" spans="1:14" x14ac:dyDescent="0.35">
      <c r="A9">
        <v>2021</v>
      </c>
      <c r="B9" s="1">
        <v>629.81999999999994</v>
      </c>
      <c r="C9" s="2">
        <f t="shared" si="0"/>
        <v>906.46799999999996</v>
      </c>
      <c r="D9" s="5">
        <v>597.81999999999994</v>
      </c>
      <c r="E9" s="1">
        <f t="shared" si="1"/>
        <v>834.46799999999996</v>
      </c>
      <c r="F9">
        <v>32</v>
      </c>
      <c r="G9">
        <f t="shared" ref="G9:G12" si="2">F9+G8</f>
        <v>72</v>
      </c>
      <c r="K9">
        <v>2023</v>
      </c>
      <c r="L9" s="5">
        <v>231.24</v>
      </c>
      <c r="M9" t="s">
        <v>13</v>
      </c>
      <c r="N9">
        <v>28</v>
      </c>
    </row>
    <row r="10" spans="1:14" x14ac:dyDescent="0.35">
      <c r="A10">
        <v>2022</v>
      </c>
      <c r="B10" s="1">
        <v>830.76999999999975</v>
      </c>
      <c r="C10" s="2">
        <f t="shared" si="0"/>
        <v>1737.2379999999998</v>
      </c>
      <c r="D10" s="5">
        <v>679.26999999999975</v>
      </c>
      <c r="E10" s="1">
        <f t="shared" si="1"/>
        <v>1513.7379999999998</v>
      </c>
      <c r="F10">
        <v>151.5</v>
      </c>
      <c r="G10">
        <f t="shared" si="2"/>
        <v>223.5</v>
      </c>
      <c r="K10">
        <v>2024</v>
      </c>
      <c r="L10" s="5">
        <v>507.45999999999992</v>
      </c>
      <c r="M10" t="s">
        <v>13</v>
      </c>
      <c r="N10">
        <v>33</v>
      </c>
    </row>
    <row r="11" spans="1:14" x14ac:dyDescent="0.35">
      <c r="A11">
        <v>2023</v>
      </c>
      <c r="B11" s="1">
        <v>278.74</v>
      </c>
      <c r="C11" s="2">
        <f t="shared" si="0"/>
        <v>2015.9779999999998</v>
      </c>
      <c r="D11" s="5">
        <v>231.24</v>
      </c>
      <c r="E11" s="1">
        <f t="shared" si="1"/>
        <v>1744.9779999999998</v>
      </c>
      <c r="F11">
        <v>47.5</v>
      </c>
      <c r="G11">
        <f t="shared" si="2"/>
        <v>271</v>
      </c>
      <c r="K11">
        <v>2016</v>
      </c>
      <c r="L11" s="5">
        <v>0</v>
      </c>
      <c r="M11" t="s">
        <v>15</v>
      </c>
      <c r="N11">
        <v>0</v>
      </c>
    </row>
    <row r="12" spans="1:14" x14ac:dyDescent="0.35">
      <c r="A12">
        <v>2024</v>
      </c>
      <c r="B12" s="1">
        <v>810.06</v>
      </c>
      <c r="C12" s="2">
        <f t="shared" si="0"/>
        <v>2826.0379999999996</v>
      </c>
      <c r="D12" s="5">
        <v>507.45999999999992</v>
      </c>
      <c r="E12" s="1">
        <f t="shared" si="1"/>
        <v>2252.4379999999996</v>
      </c>
      <c r="F12" s="5">
        <v>302.60000000000002</v>
      </c>
      <c r="G12" s="5">
        <f t="shared" si="2"/>
        <v>573.6</v>
      </c>
      <c r="K12">
        <v>2017</v>
      </c>
      <c r="L12" s="5">
        <v>0</v>
      </c>
      <c r="M12" t="s">
        <v>15</v>
      </c>
      <c r="N12">
        <v>0</v>
      </c>
    </row>
    <row r="13" spans="1:14" x14ac:dyDescent="0.35">
      <c r="K13">
        <v>2018</v>
      </c>
      <c r="L13" s="5">
        <v>0</v>
      </c>
      <c r="M13" t="s">
        <v>15</v>
      </c>
      <c r="N13">
        <v>0</v>
      </c>
    </row>
    <row r="14" spans="1:14" x14ac:dyDescent="0.35">
      <c r="K14">
        <v>2019</v>
      </c>
      <c r="L14" s="5">
        <v>30</v>
      </c>
      <c r="M14" t="s">
        <v>15</v>
      </c>
      <c r="N14">
        <v>1</v>
      </c>
    </row>
    <row r="15" spans="1:14" x14ac:dyDescent="0.35">
      <c r="B15" s="4" t="s">
        <v>29</v>
      </c>
      <c r="K15">
        <v>2020</v>
      </c>
      <c r="L15" s="5">
        <v>10</v>
      </c>
      <c r="M15" t="s">
        <v>15</v>
      </c>
      <c r="N15">
        <v>1</v>
      </c>
    </row>
    <row r="16" spans="1:14" x14ac:dyDescent="0.35">
      <c r="B16" s="7" t="s">
        <v>24</v>
      </c>
      <c r="C16" s="7"/>
      <c r="D16" s="8" t="s">
        <v>25</v>
      </c>
      <c r="E16" s="8"/>
      <c r="F16" s="9" t="s">
        <v>26</v>
      </c>
      <c r="G16" s="9"/>
      <c r="K16">
        <v>2021</v>
      </c>
      <c r="L16" s="5">
        <v>32</v>
      </c>
      <c r="M16" t="s">
        <v>15</v>
      </c>
      <c r="N16">
        <v>3</v>
      </c>
    </row>
    <row r="17" spans="1:14" x14ac:dyDescent="0.35">
      <c r="B17" t="s">
        <v>27</v>
      </c>
      <c r="C17" t="s">
        <v>28</v>
      </c>
      <c r="D17" t="s">
        <v>27</v>
      </c>
      <c r="E17" t="s">
        <v>28</v>
      </c>
      <c r="F17" t="s">
        <v>27</v>
      </c>
      <c r="G17" t="s">
        <v>28</v>
      </c>
      <c r="K17">
        <v>2022</v>
      </c>
      <c r="L17" s="5">
        <v>151.5</v>
      </c>
      <c r="M17" t="s">
        <v>15</v>
      </c>
      <c r="N17">
        <v>4</v>
      </c>
    </row>
    <row r="18" spans="1:14" x14ac:dyDescent="0.35">
      <c r="A18">
        <v>2016</v>
      </c>
      <c r="B18" s="1">
        <v>3</v>
      </c>
      <c r="C18" s="2">
        <f>B18</f>
        <v>3</v>
      </c>
      <c r="D18" s="5">
        <v>3</v>
      </c>
      <c r="E18" s="5">
        <f>D18</f>
        <v>3</v>
      </c>
      <c r="F18" s="2">
        <f>B18-D18</f>
        <v>0</v>
      </c>
      <c r="K18">
        <v>2023</v>
      </c>
      <c r="L18" s="5">
        <v>47.5</v>
      </c>
      <c r="M18" t="s">
        <v>15</v>
      </c>
      <c r="N18">
        <v>2</v>
      </c>
    </row>
    <row r="19" spans="1:14" x14ac:dyDescent="0.35">
      <c r="A19">
        <v>2017</v>
      </c>
      <c r="B19" s="1">
        <v>1</v>
      </c>
      <c r="C19" s="2">
        <f>C18+B19</f>
        <v>4</v>
      </c>
      <c r="D19" s="5">
        <v>1</v>
      </c>
      <c r="E19" s="1">
        <f>E18+D19</f>
        <v>4</v>
      </c>
      <c r="F19" s="2">
        <f t="shared" ref="F19:F26" si="3">B19-D19</f>
        <v>0</v>
      </c>
      <c r="K19">
        <v>2024</v>
      </c>
      <c r="L19" s="5">
        <v>302.60000000000002</v>
      </c>
      <c r="M19" t="s">
        <v>15</v>
      </c>
      <c r="N19">
        <v>7</v>
      </c>
    </row>
    <row r="20" spans="1:14" x14ac:dyDescent="0.35">
      <c r="A20">
        <v>2018</v>
      </c>
      <c r="B20" s="1">
        <v>1</v>
      </c>
      <c r="C20" s="2">
        <f t="shared" ref="C20:C26" si="4">C19+B20</f>
        <v>5</v>
      </c>
      <c r="D20" s="5">
        <v>1</v>
      </c>
      <c r="E20" s="1">
        <f t="shared" ref="E20:E26" si="5">E19+D20</f>
        <v>5</v>
      </c>
      <c r="F20" s="2">
        <f t="shared" si="3"/>
        <v>0</v>
      </c>
    </row>
    <row r="21" spans="1:14" x14ac:dyDescent="0.35">
      <c r="A21">
        <v>2019</v>
      </c>
      <c r="B21" s="1">
        <v>5</v>
      </c>
      <c r="C21" s="2">
        <f t="shared" si="4"/>
        <v>10</v>
      </c>
      <c r="D21" s="5">
        <v>4</v>
      </c>
      <c r="E21" s="1">
        <f t="shared" si="5"/>
        <v>9</v>
      </c>
      <c r="F21" s="2">
        <f t="shared" si="3"/>
        <v>1</v>
      </c>
      <c r="G21">
        <v>1</v>
      </c>
    </row>
    <row r="22" spans="1:14" x14ac:dyDescent="0.35">
      <c r="A22">
        <v>2020</v>
      </c>
      <c r="B22" s="1">
        <v>19</v>
      </c>
      <c r="C22" s="2">
        <f t="shared" si="4"/>
        <v>29</v>
      </c>
      <c r="D22" s="5">
        <v>18</v>
      </c>
      <c r="E22" s="1">
        <f t="shared" si="5"/>
        <v>27</v>
      </c>
      <c r="F22" s="2">
        <f t="shared" si="3"/>
        <v>1</v>
      </c>
      <c r="G22">
        <v>2</v>
      </c>
    </row>
    <row r="23" spans="1:14" x14ac:dyDescent="0.35">
      <c r="A23">
        <v>2021</v>
      </c>
      <c r="B23" s="1">
        <v>99</v>
      </c>
      <c r="C23" s="2">
        <f t="shared" si="4"/>
        <v>128</v>
      </c>
      <c r="D23" s="5">
        <v>96</v>
      </c>
      <c r="E23" s="1">
        <f t="shared" si="5"/>
        <v>123</v>
      </c>
      <c r="F23" s="2">
        <f t="shared" si="3"/>
        <v>3</v>
      </c>
      <c r="G23">
        <v>5</v>
      </c>
    </row>
    <row r="24" spans="1:14" x14ac:dyDescent="0.35">
      <c r="A24">
        <v>2022</v>
      </c>
      <c r="B24" s="1">
        <v>130</v>
      </c>
      <c r="C24" s="2">
        <f t="shared" si="4"/>
        <v>258</v>
      </c>
      <c r="D24" s="5">
        <v>126</v>
      </c>
      <c r="E24" s="1">
        <f t="shared" si="5"/>
        <v>249</v>
      </c>
      <c r="F24" s="2">
        <f t="shared" si="3"/>
        <v>4</v>
      </c>
      <c r="G24">
        <v>9</v>
      </c>
    </row>
    <row r="25" spans="1:14" x14ac:dyDescent="0.35">
      <c r="A25">
        <v>2023</v>
      </c>
      <c r="B25" s="1">
        <v>30</v>
      </c>
      <c r="C25" s="2">
        <f t="shared" si="4"/>
        <v>288</v>
      </c>
      <c r="D25" s="5">
        <v>28</v>
      </c>
      <c r="E25" s="1">
        <f t="shared" si="5"/>
        <v>277</v>
      </c>
      <c r="F25" s="2">
        <f t="shared" si="3"/>
        <v>2</v>
      </c>
      <c r="G25">
        <v>11</v>
      </c>
    </row>
    <row r="26" spans="1:14" x14ac:dyDescent="0.35">
      <c r="A26">
        <v>2024</v>
      </c>
      <c r="B26" s="1">
        <v>40</v>
      </c>
      <c r="C26" s="2">
        <f t="shared" si="4"/>
        <v>328</v>
      </c>
      <c r="D26" s="5">
        <v>33</v>
      </c>
      <c r="E26" s="1">
        <f t="shared" si="5"/>
        <v>310</v>
      </c>
      <c r="F26" s="2">
        <f t="shared" si="3"/>
        <v>7</v>
      </c>
      <c r="G26" s="5">
        <v>18</v>
      </c>
    </row>
  </sheetData>
  <pageMargins left="0.7" right="0.7" top="0.75" bottom="0.75" header="0.3" footer="0.3"/>
  <pageSetup orientation="portrait" r:id="rId1"/>
  <headerFooter>
    <oddHeader>&amp;R&amp;"Times New Roman,Regular"&amp;12Case No. 2025-00045
Attachment to Response to JI-2 Question No. 46(a,b)
Page &amp;P of &amp;N
Jones</oddHeader>
    <oddFooter>&amp;L_x000D_&amp;1#&amp;"Calibri"&amp;14&amp;K000000 Business Use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>Jones, Tim</Witness_x0020_Testimony>
    <Year xmlns="65bfb563-8fe2-4d34-a09f-38a217d8feea">2025</Year>
    <Review_x0020_Case_x0020_Doc_x0020_Types xmlns="65bfb563-8fe2-4d34-a09f-38a217d8feea">2nd Data Request</Review_x0020_Case_x0020_Doc_x0020_Types>
    <Case_x0020__x0023_ xmlns="f789fa03-9022-4931-acb2-79f11ac92edf" xsi:nil="true"/>
    <Data_x0020_Request_x0020_Party xmlns="f789fa03-9022-4931-acb2-79f11ac92edf">Joint Intervenors - Mountain Association, Metropolitan Housing Coalition, Kentuckians for the Commonwealth, and Kentucky Solar Energy Society – MA/MHC/KFTC/KYSES</Data_x0020_Request_x0020_Party>
    <Status_x0020__x0028_Internal_x0020_Use_x0020_Only_x0029_ xmlns="2ad705b9-adad-42ba-803b-2580de5ca47a"/>
    <Company xmlns="65bfb563-8fe2-4d34-a09f-38a217d8feea">
      <Value>LGE/KU</Value>
    </Compan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EB83C704E85841B77FA140AE2B7039" ma:contentTypeVersion="22" ma:contentTypeDescription="Create a new document." ma:contentTypeScope="" ma:versionID="c973836fc2fd905ec3851fcb66dc00e7">
  <xsd:schema xmlns:xsd="http://www.w3.org/2001/XMLSchema" xmlns:xs="http://www.w3.org/2001/XMLSchema" xmlns:p="http://schemas.microsoft.com/office/2006/metadata/properties" xmlns:ns2="65bfb563-8fe2-4d34-a09f-38a217d8feea" xmlns:ns3="f789fa03-9022-4931-acb2-79f11ac92edf" xmlns:ns4="2ad705b9-adad-42ba-803b-2580de5ca47a" targetNamespace="http://schemas.microsoft.com/office/2006/metadata/properties" ma:root="true" ma:fieldsID="344a9b5faa9f64c4644f714097591e29" ns2:_="" ns3:_="" ns4:_="">
    <xsd:import namespace="65bfb563-8fe2-4d34-a09f-38a217d8feea"/>
    <xsd:import namespace="f789fa03-9022-4931-acb2-79f11ac92edf"/>
    <xsd:import namespace="2ad705b9-adad-42ba-803b-2580de5ca47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Review_x0020_Case_x0020_Doc_x0020_Types"/>
                <xsd:element ref="ns2:Witness_x0020_Testimony" minOccurs="0"/>
                <xsd:element ref="ns3:Data_x0020_Request_x0020_Party" minOccurs="0"/>
                <xsd:element ref="ns3:Case_x0020__x0023_" minOccurs="0"/>
                <xsd:element ref="ns4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LGE/KU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5" ma:format="Dropdown" ma:internalName="Year">
      <xsd:simpleType>
        <xsd:restriction base="dms:Choice">
          <xsd:enumeration value="2025"/>
        </xsd:restriction>
      </xsd:simpleType>
    </xsd:element>
    <xsd:element name="Review_x0020_Case_x0020_Doc_x0020_Types" ma:index="4" ma:displayName="Document Types" ma:format="Dropdown" ma:internalName="Review_x0020_Case_x0020_Doc_x0020_Types">
      <xsd:simpleType>
        <xsd:restriction base="dms:Choice">
          <xsd:enumeration value="Data Requests"/>
          <xsd:enumeration value="1st Data Request"/>
          <xsd:enumeration value="1st Data Request - As Filed"/>
          <xsd:enumeration value="2nd Data Request"/>
          <xsd:enumeration value="2nd Data Request - As Filed"/>
          <xsd:enumeration value="Supplemental Data Request"/>
          <xsd:enumeration value="Supplemental Data Request - As Filed"/>
          <xsd:enumeration value="Post Hearing Data Request"/>
          <xsd:enumeration value="Intervenor Comments"/>
          <xsd:enumeration value="LG&amp;E and KU Response Comments"/>
          <xsd:enumeration value="Post-Hearing Comments"/>
          <xsd:enumeration value="Timeline"/>
          <xsd:enumeration value="Application"/>
          <xsd:enumeration value="Testimony"/>
          <xsd:enumeration value="Intervenor Testimony"/>
          <xsd:enumeration value="Intervenor Data Requests"/>
          <xsd:enumeration value="Witness Prep"/>
          <xsd:enumeration value="Efiled"/>
        </xsd:restriction>
      </xsd:simpleType>
    </xsd:element>
    <xsd:element name="Witness_x0020_Testimony" ma:index="5" nillable="true" ma:displayName="Witness" ma:format="Dropdown" ma:internalName="Witness_x0020_Testimony">
      <xsd:simpleType>
        <xsd:restriction base="dms:Choice">
          <xsd:enumeration value="Bellar, Lonnie"/>
          <xsd:enumeration value="Bevington, John"/>
          <xsd:enumeration value="Conroy, Robert"/>
          <xsd:enumeration value="Imber, Philip"/>
          <xsd:enumeration value="Jones, Tim"/>
          <xsd:enumeration value="Schram, Charles"/>
          <xsd:enumeration value="Tummonds, David"/>
          <xsd:enumeration value="Wilson, Stuar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9fa03-9022-4931-acb2-79f11ac92edf" elementFormDefault="qualified">
    <xsd:import namespace="http://schemas.microsoft.com/office/2006/documentManagement/types"/>
    <xsd:import namespace="http://schemas.microsoft.com/office/infopath/2007/PartnerControls"/>
    <xsd:element name="Data_x0020_Request_x0020_Party" ma:index="6" nillable="true" ma:displayName="Data Request Party" ma:format="Dropdown" ma:internalName="Data_x0020_Request_x0020_Party">
      <xsd:simpleType>
        <xsd:restriction base="dms:Choice">
          <xsd:enumeration value="Ky. Public Service Commission-KPSC"/>
          <xsd:enumeration value="Attorney General-KIUC"/>
          <xsd:enumeration value="Joint Intervenors - Mountain Association, Metropolitan Housing Coalition, Kentuckians for the Commonwealth, and Kentucky Solar Energy Society – MA/MHC/KFTC/KYSES"/>
          <xsd:enumeration value="Ky. Industrial Utility Cust.-KIUC"/>
          <xsd:enumeration value="Kentucky Coal Association-KCA"/>
          <xsd:enumeration value="Metro-LFUCG"/>
          <xsd:enumeration value="Sierra Club-SC"/>
          <xsd:enumeration value="SREA - Southern Renewable Energy Assoc."/>
        </xsd:restriction>
      </xsd:simpleType>
    </xsd:element>
    <xsd:element name="Case_x0020__x0023_" ma:index="7" nillable="true" ma:displayName="Case #" ma:internalName="Case_x0020__x002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705b9-adad-42ba-803b-2580de5ca47a" elementFormDefault="qualified">
    <xsd:import namespace="http://schemas.microsoft.com/office/2006/documentManagement/types"/>
    <xsd:import namespace="http://schemas.microsoft.com/office/infopath/2007/PartnerControls"/>
    <xsd:element name="Status_x0020__x0028_Internal_x0020_Use_x0020_Only_x0029_" ma:index="8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2ABB72-FF51-4409-8A7E-46CBBFDF1EE2}">
  <ds:schemaRefs>
    <ds:schemaRef ds:uri="http://schemas.microsoft.com/office/2006/metadata/properties"/>
    <ds:schemaRef ds:uri="http://schemas.microsoft.com/office/infopath/2007/PartnerControls"/>
    <ds:schemaRef ds:uri="65bfb563-8fe2-4d34-a09f-38a217d8feea"/>
    <ds:schemaRef ds:uri="f789fa03-9022-4931-acb2-79f11ac92edf"/>
    <ds:schemaRef ds:uri="2ad705b9-adad-42ba-803b-2580de5ca47a"/>
  </ds:schemaRefs>
</ds:datastoreItem>
</file>

<file path=customXml/itemProps2.xml><?xml version="1.0" encoding="utf-8"?>
<ds:datastoreItem xmlns:ds="http://schemas.openxmlformats.org/officeDocument/2006/customXml" ds:itemID="{04FC70D6-E1F1-4093-8526-D31DF8777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bfb563-8fe2-4d34-a09f-38a217d8feea"/>
    <ds:schemaRef ds:uri="f789fa03-9022-4931-acb2-79f11ac92edf"/>
    <ds:schemaRef ds:uri="2ad705b9-adad-42ba-803b-2580de5ca4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74CD5C-B6FB-4E3C-8257-A4057FC2F2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AE chart</vt:lpstr>
      <vt:lpstr>annual_incremental_hist</vt:lpstr>
      <vt:lpstr>BTM_storage</vt:lpstr>
    </vt:vector>
  </TitlesOfParts>
  <Manager/>
  <Company>LKE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Dixon, Kate</dc:creator>
  <cp:keywords/>
  <dc:description/>
  <cp:lastModifiedBy>Andy Eiden</cp:lastModifiedBy>
  <cp:revision/>
  <dcterms:created xsi:type="dcterms:W3CDTF">2025-05-05T18:22:11Z</dcterms:created>
  <dcterms:modified xsi:type="dcterms:W3CDTF">2025-07-02T06:22:29Z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c8e74a-db15-49f1-980d-3d74f2e3ff07_Enabled">
    <vt:lpwstr>true</vt:lpwstr>
  </property>
  <property fmtid="{D5CDD505-2E9C-101B-9397-08002B2CF9AE}" pid="3" name="MSIP_Label_e0c8e74a-db15-49f1-980d-3d74f2e3ff07_SetDate">
    <vt:lpwstr>2025-05-06T14:48:30Z</vt:lpwstr>
  </property>
  <property fmtid="{D5CDD505-2E9C-101B-9397-08002B2CF9AE}" pid="4" name="MSIP_Label_e0c8e74a-db15-49f1-980d-3d74f2e3ff07_Method">
    <vt:lpwstr>Privileged</vt:lpwstr>
  </property>
  <property fmtid="{D5CDD505-2E9C-101B-9397-08002B2CF9AE}" pid="5" name="MSIP_Label_e0c8e74a-db15-49f1-980d-3d74f2e3ff07_Name">
    <vt:lpwstr>376d9127-3fad-41bb7-827b-657efc89d923</vt:lpwstr>
  </property>
  <property fmtid="{D5CDD505-2E9C-101B-9397-08002B2CF9AE}" pid="6" name="MSIP_Label_e0c8e74a-db15-49f1-980d-3d74f2e3ff07_SiteId">
    <vt:lpwstr>25b79aa0-07c6-4d65-9c80-df92aacdc157</vt:lpwstr>
  </property>
  <property fmtid="{D5CDD505-2E9C-101B-9397-08002B2CF9AE}" pid="7" name="MSIP_Label_e0c8e74a-db15-49f1-980d-3d74f2e3ff07_ActionId">
    <vt:lpwstr>3bfd4d51-86ec-4414-b9e2-dd9f0e15d0bc</vt:lpwstr>
  </property>
  <property fmtid="{D5CDD505-2E9C-101B-9397-08002B2CF9AE}" pid="8" name="MSIP_Label_e0c8e74a-db15-49f1-980d-3d74f2e3ff07_ContentBits">
    <vt:lpwstr>2</vt:lpwstr>
  </property>
  <property fmtid="{D5CDD505-2E9C-101B-9397-08002B2CF9AE}" pid="9" name="MSIP_Label_0adee1c6-0c13-46fe-9f7d-d5b32ad2c571_Enabled">
    <vt:lpwstr>true</vt:lpwstr>
  </property>
  <property fmtid="{D5CDD505-2E9C-101B-9397-08002B2CF9AE}" pid="10" name="MSIP_Label_0adee1c6-0c13-46fe-9f7d-d5b32ad2c571_SetDate">
    <vt:lpwstr>2025-05-12T12:33:23Z</vt:lpwstr>
  </property>
  <property fmtid="{D5CDD505-2E9C-101B-9397-08002B2CF9AE}" pid="11" name="MSIP_Label_0adee1c6-0c13-46fe-9f7d-d5b32ad2c571_Method">
    <vt:lpwstr>Privileged</vt:lpwstr>
  </property>
  <property fmtid="{D5CDD505-2E9C-101B-9397-08002B2CF9AE}" pid="12" name="MSIP_Label_0adee1c6-0c13-46fe-9f7d-d5b32ad2c571_Name">
    <vt:lpwstr>0adee1c6-0c13-46fe-9f7d-d5b32ad2c571</vt:lpwstr>
  </property>
  <property fmtid="{D5CDD505-2E9C-101B-9397-08002B2CF9AE}" pid="13" name="MSIP_Label_0adee1c6-0c13-46fe-9f7d-d5b32ad2c571_SiteId">
    <vt:lpwstr>5ee3b0ba-a559-45ee-a69e-6d3e963a3e72</vt:lpwstr>
  </property>
  <property fmtid="{D5CDD505-2E9C-101B-9397-08002B2CF9AE}" pid="14" name="MSIP_Label_0adee1c6-0c13-46fe-9f7d-d5b32ad2c571_ActionId">
    <vt:lpwstr>502b2365-4d5c-4fed-99f8-bbace31c168d</vt:lpwstr>
  </property>
  <property fmtid="{D5CDD505-2E9C-101B-9397-08002B2CF9AE}" pid="15" name="MSIP_Label_0adee1c6-0c13-46fe-9f7d-d5b32ad2c571_ContentBits">
    <vt:lpwstr>2</vt:lpwstr>
  </property>
  <property fmtid="{D5CDD505-2E9C-101B-9397-08002B2CF9AE}" pid="16" name="ContentTypeId">
    <vt:lpwstr>0x0101007FEB83C704E85841B77FA140AE2B7039</vt:lpwstr>
  </property>
</Properties>
</file>